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<sst xmlns="http://schemas.openxmlformats.org/spreadsheetml/2006/main" count="142" uniqueCount="142">
  <si>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</si>
  <si>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</si>
  <si>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</si>
  <si>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</si>
  <si>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</si>
  <si>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</si>
  <si>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</si>
  <si>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</si>
  <si>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</si>
  <si>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</si>
  <si>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</si>
  <si>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</si>
  <si>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</si>
  <si>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</si>
  <si>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</si>
  <si>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</si>
  <si>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</si>
  <si>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</si>
  <si>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</si>
  <si>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</si>
  <si>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</si>
  <si>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</si>
  <si>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</si>
  <si>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</si>
  <si>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</si>
  <si>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</si>
  <si>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</si>
  <si>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</si>
  <si>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</si>
  <si>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</si>
  <si>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</si>
  <si>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</si>
  <si>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</si>
  <si>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</si>
  <si>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</si>
  <si>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</si>
  <si>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</si>
  <si>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</si>
  <si>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</si>
  <si>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</si>
  <si>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</si>
  <si>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</si>
  <si>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</si>
  <si>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</si>
  <si>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</si>
  <si>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</si>
  <si>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</si>
  <si>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</si>
  <si>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</si>
  <si>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</si>
  <si>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</si>
  <si>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</si>
  <si>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</si>
  <si>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</si>
  <si>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</si>
  <si>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</si>
  <si>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</si>
  <si>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</si>
  <si>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</si>
  <si>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</si>
  <si>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</si>
  <si>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</si>
  <si>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</si>
  <si>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</si>
  <si>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</si>
  <si>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</si>
  <si>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</si>
  <si>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</si>
  <si>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</si>
  <si>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</si>
  <si>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</si>
  <si>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</si>
  <si>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</si>
  <si>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</si>
  <si>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</si>
  <si>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</si>
  <si>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</si>
  <si>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</si>
  <si>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</si>
  <si>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</si>
  <si>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</si>
  <si>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</si>
  <si>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</si>
  <si>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</si>
  <si>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</si>
  <si>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</si>
  <si>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</si>
  <si>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</si>
  <si>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</si>
  <si>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</si>
  <si>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</si>
  <si>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</si>
  <si>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</si>
  <si>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</si>
  <si>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</si>
  <si>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</si>
  <si>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</si>
  <si>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</si>
  <si>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</si>
  <si>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</si>
  <si>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</si>
  <si>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</si>
  <si>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</si>
  <si>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</si>
  <si>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</si>
  <si>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</si>
  <si>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</si>
  <si>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</si>
  <si>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</si>
  <si>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</si>
  <si>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</si>
  <si>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</si>
  <si>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</si>
  <si>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</si>
  <si>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</si>
  <si>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</si>
  <si>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</si>
  <si>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</si>
  <si>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</si>
  <si>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</si>
  <si>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</si>
  <si>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</si>
  <si>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</si>
  <si>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</si>
  <si>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</si>
  <si>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</si>
  <si>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</si>
  <si>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</si>
  <si>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</si>
  <si>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</si>
  <si>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</si>
  <si>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</si>
  <si>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</si>
  <si>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</si>
  <si>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</si>
  <si>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24/11/17 - VENCIMENTO 01/12/17</t>
  </si>
  <si>
    <t>6.2.32. Revisão do ajuste de Remuneração Previsto Contratualmente ²</t>
  </si>
  <si>
    <t>6.3. Revisão de Remuneração pelo Transporte Coletivo ³</t>
  </si>
  <si>
    <t>(1) Ajuste de remuneração previsto contratualmente, período de 24/11 a 20/12/17, parcela 1/19.</t>
  </si>
  <si>
    <t>(2) Revisão do ajuste de remuneração previsto contratualmente, período de 25/09 a 24/10/17.</t>
  </si>
  <si>
    <t>(3) Passageiros transportados, processados pelo sistema de bilhetagem eletrônica, referentes ao mês de outubro/17 (208.753 passageiros).</t>
  </si>
  <si>
    <t>Notas: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</si>
</sst>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613402</v>
      </c>
      <c r="C7" s="9">
        <f t="shared" si="0"/>
        <v>799762</v>
      </c>
      <c r="D7" s="9">
        <f t="shared" si="0"/>
        <v>837737</v>
      </c>
      <c r="E7" s="9">
        <f t="shared" si="0"/>
        <v>549220</v>
      </c>
      <c r="F7" s="9">
        <f t="shared" si="0"/>
        <v>754122</v>
      </c>
      <c r="G7" s="9">
        <f t="shared" si="0"/>
        <v>1273009</v>
      </c>
      <c r="H7" s="9">
        <f t="shared" si="0"/>
        <v>574726</v>
      </c>
      <c r="I7" s="9">
        <f t="shared" si="0"/>
        <v>126350</v>
      </c>
      <c r="J7" s="9">
        <f t="shared" si="0"/>
        <v>335847</v>
      </c>
      <c r="K7" s="9">
        <f t="shared" si="0"/>
        <v>5864175</v>
      </c>
      <c r="L7" s="50"/>
    </row>
    <row r="8" spans="1:11" ht="17.25" customHeight="1">
      <c r="A8" s="10" t="s">
        <v>97</v>
      </c>
      <c r="B8" s="11">
        <f>B9+B12+B16</f>
        <v>284485</v>
      </c>
      <c r="C8" s="11">
        <f aca="true" t="shared" si="1" ref="C8:J8">C9+C12+C16</f>
        <v>381861</v>
      </c>
      <c r="D8" s="11">
        <f t="shared" si="1"/>
        <v>373380</v>
      </c>
      <c r="E8" s="11">
        <f t="shared" si="1"/>
        <v>262546</v>
      </c>
      <c r="F8" s="11">
        <f t="shared" si="1"/>
        <v>343943</v>
      </c>
      <c r="G8" s="11">
        <f t="shared" si="1"/>
        <v>587772</v>
      </c>
      <c r="H8" s="11">
        <f t="shared" si="1"/>
        <v>292932</v>
      </c>
      <c r="I8" s="11">
        <f t="shared" si="1"/>
        <v>54825</v>
      </c>
      <c r="J8" s="11">
        <f t="shared" si="1"/>
        <v>148374</v>
      </c>
      <c r="K8" s="11">
        <f>SUM(B8:J8)</f>
        <v>2730118</v>
      </c>
    </row>
    <row r="9" spans="1:11" ht="17.25" customHeight="1">
      <c r="A9" s="15" t="s">
        <v>16</v>
      </c>
      <c r="B9" s="13">
        <f>+B10+B11</f>
        <v>37251</v>
      </c>
      <c r="C9" s="13">
        <f aca="true" t="shared" si="2" ref="C9:J9">+C10+C11</f>
        <v>53440</v>
      </c>
      <c r="D9" s="13">
        <f t="shared" si="2"/>
        <v>47721</v>
      </c>
      <c r="E9" s="13">
        <f t="shared" si="2"/>
        <v>35383</v>
      </c>
      <c r="F9" s="13">
        <f t="shared" si="2"/>
        <v>39048</v>
      </c>
      <c r="G9" s="13">
        <f t="shared" si="2"/>
        <v>53250</v>
      </c>
      <c r="H9" s="13">
        <f t="shared" si="2"/>
        <v>47115</v>
      </c>
      <c r="I9" s="13">
        <f t="shared" si="2"/>
        <v>8451</v>
      </c>
      <c r="J9" s="13">
        <f t="shared" si="2"/>
        <v>16900</v>
      </c>
      <c r="K9" s="11">
        <f>SUM(B9:J9)</f>
        <v>338559</v>
      </c>
    </row>
    <row r="10" spans="1:11" ht="17.25" customHeight="1">
      <c r="A10" s="29" t="s">
        <v>17</v>
      </c>
      <c r="B10" s="13">
        <v>37251</v>
      </c>
      <c r="C10" s="13">
        <v>53440</v>
      </c>
      <c r="D10" s="13">
        <v>47721</v>
      </c>
      <c r="E10" s="13">
        <v>35383</v>
      </c>
      <c r="F10" s="13">
        <v>39048</v>
      </c>
      <c r="G10" s="13">
        <v>53250</v>
      </c>
      <c r="H10" s="13">
        <v>47115</v>
      </c>
      <c r="I10" s="13">
        <v>8451</v>
      </c>
      <c r="J10" s="13">
        <v>16900</v>
      </c>
      <c r="K10" s="11">
        <f>SUM(B10:J10)</f>
        <v>338559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233099</v>
      </c>
      <c r="C12" s="17">
        <f t="shared" si="3"/>
        <v>309278</v>
      </c>
      <c r="D12" s="17">
        <f t="shared" si="3"/>
        <v>307783</v>
      </c>
      <c r="E12" s="17">
        <f t="shared" si="3"/>
        <v>214538</v>
      </c>
      <c r="F12" s="17">
        <f t="shared" si="3"/>
        <v>285078</v>
      </c>
      <c r="G12" s="17">
        <f t="shared" si="3"/>
        <v>500145</v>
      </c>
      <c r="H12" s="17">
        <f t="shared" si="3"/>
        <v>232203</v>
      </c>
      <c r="I12" s="17">
        <f t="shared" si="3"/>
        <v>43309</v>
      </c>
      <c r="J12" s="17">
        <f t="shared" si="3"/>
        <v>123730</v>
      </c>
      <c r="K12" s="11">
        <f aca="true" t="shared" si="4" ref="K12:K27">SUM(B12:J12)</f>
        <v>2249163</v>
      </c>
    </row>
    <row r="13" spans="1:13" ht="17.25" customHeight="1">
      <c r="A13" s="14" t="s">
        <v>19</v>
      </c>
      <c r="B13" s="13">
        <v>115833</v>
      </c>
      <c r="C13" s="13">
        <v>162564</v>
      </c>
      <c r="D13" s="13">
        <v>167972</v>
      </c>
      <c r="E13" s="13">
        <v>112266</v>
      </c>
      <c r="F13" s="13">
        <v>149399</v>
      </c>
      <c r="G13" s="13">
        <v>245481</v>
      </c>
      <c r="H13" s="13">
        <v>108737</v>
      </c>
      <c r="I13" s="13">
        <v>24956</v>
      </c>
      <c r="J13" s="13">
        <v>67034</v>
      </c>
      <c r="K13" s="11">
        <f t="shared" si="4"/>
        <v>1154242</v>
      </c>
      <c r="L13" s="50"/>
      <c r="M13" s="51"/>
    </row>
    <row r="14" spans="1:12" ht="17.25" customHeight="1">
      <c r="A14" s="14" t="s">
        <v>20</v>
      </c>
      <c r="B14" s="13">
        <v>107286</v>
      </c>
      <c r="C14" s="13">
        <v>131236</v>
      </c>
      <c r="D14" s="13">
        <v>129003</v>
      </c>
      <c r="E14" s="13">
        <v>92669</v>
      </c>
      <c r="F14" s="13">
        <v>125754</v>
      </c>
      <c r="G14" s="13">
        <v>238090</v>
      </c>
      <c r="H14" s="13">
        <v>106499</v>
      </c>
      <c r="I14" s="13">
        <v>15891</v>
      </c>
      <c r="J14" s="13">
        <v>53105</v>
      </c>
      <c r="K14" s="11">
        <f t="shared" si="4"/>
        <v>999533</v>
      </c>
      <c r="L14" s="50"/>
    </row>
    <row r="15" spans="1:11" ht="17.25" customHeight="1">
      <c r="A15" s="14" t="s">
        <v>21</v>
      </c>
      <c r="B15" s="13">
        <v>9980</v>
      </c>
      <c r="C15" s="13">
        <v>15478</v>
      </c>
      <c r="D15" s="13">
        <v>10808</v>
      </c>
      <c r="E15" s="13">
        <v>9603</v>
      </c>
      <c r="F15" s="13">
        <v>9925</v>
      </c>
      <c r="G15" s="13">
        <v>16574</v>
      </c>
      <c r="H15" s="13">
        <v>16967</v>
      </c>
      <c r="I15" s="13">
        <v>2462</v>
      </c>
      <c r="J15" s="13">
        <v>3591</v>
      </c>
      <c r="K15" s="11">
        <f t="shared" si="4"/>
        <v>95388</v>
      </c>
    </row>
    <row r="16" spans="1:11" ht="17.25" customHeight="1">
      <c r="A16" s="15" t="s">
        <v>93</v>
      </c>
      <c r="B16" s="13">
        <f>B17+B18+B19</f>
        <v>14135</v>
      </c>
      <c r="C16" s="13">
        <f aca="true" t="shared" si="5" ref="C16:J16">C17+C18+C19</f>
        <v>19143</v>
      </c>
      <c r="D16" s="13">
        <f t="shared" si="5"/>
        <v>17876</v>
      </c>
      <c r="E16" s="13">
        <f t="shared" si="5"/>
        <v>12625</v>
      </c>
      <c r="F16" s="13">
        <f t="shared" si="5"/>
        <v>19817</v>
      </c>
      <c r="G16" s="13">
        <f t="shared" si="5"/>
        <v>34377</v>
      </c>
      <c r="H16" s="13">
        <f t="shared" si="5"/>
        <v>13614</v>
      </c>
      <c r="I16" s="13">
        <f t="shared" si="5"/>
        <v>3065</v>
      </c>
      <c r="J16" s="13">
        <f t="shared" si="5"/>
        <v>7744</v>
      </c>
      <c r="K16" s="11">
        <f t="shared" si="4"/>
        <v>142396</v>
      </c>
    </row>
    <row r="17" spans="1:11" ht="17.25" customHeight="1">
      <c r="A17" s="14" t="s">
        <v>94</v>
      </c>
      <c r="B17" s="13">
        <v>14037</v>
      </c>
      <c r="C17" s="13">
        <v>19068</v>
      </c>
      <c r="D17" s="13">
        <v>17802</v>
      </c>
      <c r="E17" s="13">
        <v>12575</v>
      </c>
      <c r="F17" s="13">
        <v>19714</v>
      </c>
      <c r="G17" s="13">
        <v>34163</v>
      </c>
      <c r="H17" s="13">
        <v>13530</v>
      </c>
      <c r="I17" s="13">
        <v>3051</v>
      </c>
      <c r="J17" s="13">
        <v>7712</v>
      </c>
      <c r="K17" s="11">
        <f t="shared" si="4"/>
        <v>141652</v>
      </c>
    </row>
    <row r="18" spans="1:11" ht="17.25" customHeight="1">
      <c r="A18" s="14" t="s">
        <v>95</v>
      </c>
      <c r="B18" s="13">
        <v>81</v>
      </c>
      <c r="C18" s="13">
        <v>65</v>
      </c>
      <c r="D18" s="13">
        <v>58</v>
      </c>
      <c r="E18" s="13">
        <v>43</v>
      </c>
      <c r="F18" s="13">
        <v>80</v>
      </c>
      <c r="G18" s="13">
        <v>188</v>
      </c>
      <c r="H18" s="13">
        <v>72</v>
      </c>
      <c r="I18" s="13">
        <v>14</v>
      </c>
      <c r="J18" s="13">
        <v>28</v>
      </c>
      <c r="K18" s="11">
        <f t="shared" si="4"/>
        <v>629</v>
      </c>
    </row>
    <row r="19" spans="1:11" ht="17.25" customHeight="1">
      <c r="A19" s="14" t="s">
        <v>96</v>
      </c>
      <c r="B19" s="13">
        <v>17</v>
      </c>
      <c r="C19" s="13">
        <v>10</v>
      </c>
      <c r="D19" s="13">
        <v>16</v>
      </c>
      <c r="E19" s="13">
        <v>7</v>
      </c>
      <c r="F19" s="13">
        <v>23</v>
      </c>
      <c r="G19" s="13">
        <v>26</v>
      </c>
      <c r="H19" s="13">
        <v>12</v>
      </c>
      <c r="I19" s="13">
        <v>0</v>
      </c>
      <c r="J19" s="13">
        <v>4</v>
      </c>
      <c r="K19" s="11">
        <f t="shared" si="4"/>
        <v>115</v>
      </c>
    </row>
    <row r="20" spans="1:11" ht="17.25" customHeight="1">
      <c r="A20" s="16" t="s">
        <v>22</v>
      </c>
      <c r="B20" s="11">
        <f>+B21+B22+B23</f>
        <v>167465</v>
      </c>
      <c r="C20" s="11">
        <f aca="true" t="shared" si="6" ref="C20:J20">+C21+C22+C23</f>
        <v>193082</v>
      </c>
      <c r="D20" s="11">
        <f t="shared" si="6"/>
        <v>221483</v>
      </c>
      <c r="E20" s="11">
        <f t="shared" si="6"/>
        <v>136443</v>
      </c>
      <c r="F20" s="11">
        <f t="shared" si="6"/>
        <v>222334</v>
      </c>
      <c r="G20" s="11">
        <f t="shared" si="6"/>
        <v>417228</v>
      </c>
      <c r="H20" s="11">
        <f t="shared" si="6"/>
        <v>141563</v>
      </c>
      <c r="I20" s="11">
        <f t="shared" si="6"/>
        <v>33619</v>
      </c>
      <c r="J20" s="11">
        <f t="shared" si="6"/>
        <v>82937</v>
      </c>
      <c r="K20" s="11">
        <f t="shared" si="4"/>
        <v>1616154</v>
      </c>
    </row>
    <row r="21" spans="1:12" ht="17.25" customHeight="1">
      <c r="A21" s="12" t="s">
        <v>23</v>
      </c>
      <c r="B21" s="13">
        <v>93356</v>
      </c>
      <c r="C21" s="13">
        <v>116904</v>
      </c>
      <c r="D21" s="13">
        <v>137436</v>
      </c>
      <c r="E21" s="13">
        <v>81192</v>
      </c>
      <c r="F21" s="13">
        <v>130800</v>
      </c>
      <c r="G21" s="13">
        <v>225904</v>
      </c>
      <c r="H21" s="13">
        <v>79808</v>
      </c>
      <c r="I21" s="13">
        <v>21454</v>
      </c>
      <c r="J21" s="13">
        <v>50142</v>
      </c>
      <c r="K21" s="11">
        <f t="shared" si="4"/>
        <v>936996</v>
      </c>
      <c r="L21" s="50"/>
    </row>
    <row r="22" spans="1:12" ht="17.25" customHeight="1">
      <c r="A22" s="12" t="s">
        <v>24</v>
      </c>
      <c r="B22" s="13">
        <v>69682</v>
      </c>
      <c r="C22" s="13">
        <v>70653</v>
      </c>
      <c r="D22" s="13">
        <v>79477</v>
      </c>
      <c r="E22" s="13">
        <v>51893</v>
      </c>
      <c r="F22" s="13">
        <v>87185</v>
      </c>
      <c r="G22" s="13">
        <v>183186</v>
      </c>
      <c r="H22" s="13">
        <v>56261</v>
      </c>
      <c r="I22" s="13">
        <v>11159</v>
      </c>
      <c r="J22" s="13">
        <v>31173</v>
      </c>
      <c r="K22" s="11">
        <f t="shared" si="4"/>
        <v>640669</v>
      </c>
      <c r="L22" s="50"/>
    </row>
    <row r="23" spans="1:11" ht="17.25" customHeight="1">
      <c r="A23" s="12" t="s">
        <v>25</v>
      </c>
      <c r="B23" s="13">
        <v>4427</v>
      </c>
      <c r="C23" s="13">
        <v>5525</v>
      </c>
      <c r="D23" s="13">
        <v>4570</v>
      </c>
      <c r="E23" s="13">
        <v>3358</v>
      </c>
      <c r="F23" s="13">
        <v>4349</v>
      </c>
      <c r="G23" s="13">
        <v>8138</v>
      </c>
      <c r="H23" s="13">
        <v>5494</v>
      </c>
      <c r="I23" s="13">
        <v>1006</v>
      </c>
      <c r="J23" s="13">
        <v>1622</v>
      </c>
      <c r="K23" s="11">
        <f t="shared" si="4"/>
        <v>38489</v>
      </c>
    </row>
    <row r="24" spans="1:11" ht="17.25" customHeight="1">
      <c r="A24" s="16" t="s">
        <v>26</v>
      </c>
      <c r="B24" s="13">
        <f>+B25+B26</f>
        <v>161452</v>
      </c>
      <c r="C24" s="13">
        <f aca="true" t="shared" si="7" ref="C24:J24">+C25+C26</f>
        <v>224819</v>
      </c>
      <c r="D24" s="13">
        <f t="shared" si="7"/>
        <v>242874</v>
      </c>
      <c r="E24" s="13">
        <f t="shared" si="7"/>
        <v>150231</v>
      </c>
      <c r="F24" s="13">
        <f t="shared" si="7"/>
        <v>187845</v>
      </c>
      <c r="G24" s="13">
        <f t="shared" si="7"/>
        <v>268009</v>
      </c>
      <c r="H24" s="13">
        <f t="shared" si="7"/>
        <v>132883</v>
      </c>
      <c r="I24" s="13">
        <f t="shared" si="7"/>
        <v>37906</v>
      </c>
      <c r="J24" s="13">
        <f t="shared" si="7"/>
        <v>104536</v>
      </c>
      <c r="K24" s="11">
        <f t="shared" si="4"/>
        <v>1510555</v>
      </c>
    </row>
    <row r="25" spans="1:12" ht="17.25" customHeight="1">
      <c r="A25" s="12" t="s">
        <v>115</v>
      </c>
      <c r="B25" s="13">
        <v>69681</v>
      </c>
      <c r="C25" s="13">
        <v>106868</v>
      </c>
      <c r="D25" s="13">
        <v>122638</v>
      </c>
      <c r="E25" s="13">
        <v>75390</v>
      </c>
      <c r="F25" s="13">
        <v>88115</v>
      </c>
      <c r="G25" s="13">
        <v>119542</v>
      </c>
      <c r="H25" s="13">
        <v>59713</v>
      </c>
      <c r="I25" s="13">
        <v>21323</v>
      </c>
      <c r="J25" s="13">
        <v>50658</v>
      </c>
      <c r="K25" s="11">
        <f t="shared" si="4"/>
        <v>713928</v>
      </c>
      <c r="L25" s="50"/>
    </row>
    <row r="26" spans="1:12" ht="17.25" customHeight="1">
      <c r="A26" s="12" t="s">
        <v>116</v>
      </c>
      <c r="B26" s="13">
        <v>91771</v>
      </c>
      <c r="C26" s="13">
        <v>117951</v>
      </c>
      <c r="D26" s="13">
        <v>120236</v>
      </c>
      <c r="E26" s="13">
        <v>74841</v>
      </c>
      <c r="F26" s="13">
        <v>99730</v>
      </c>
      <c r="G26" s="13">
        <v>148467</v>
      </c>
      <c r="H26" s="13">
        <v>73170</v>
      </c>
      <c r="I26" s="13">
        <v>16583</v>
      </c>
      <c r="J26" s="13">
        <v>53878</v>
      </c>
      <c r="K26" s="11">
        <f t="shared" si="4"/>
        <v>796627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7348</v>
      </c>
      <c r="I27" s="11">
        <v>0</v>
      </c>
      <c r="J27" s="11">
        <v>0</v>
      </c>
      <c r="K27" s="11">
        <f t="shared" si="4"/>
        <v>7348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11813.34</v>
      </c>
      <c r="I35" s="19">
        <v>0</v>
      </c>
      <c r="J35" s="19">
        <v>0</v>
      </c>
      <c r="K35" s="23">
        <f>SUM(B35:J35)</f>
        <v>11813.34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1773322.8499999999</v>
      </c>
      <c r="C47" s="22">
        <f aca="true" t="shared" si="12" ref="C47:H47">+C48+C57</f>
        <v>2586176.63</v>
      </c>
      <c r="D47" s="22">
        <f t="shared" si="12"/>
        <v>3046271.15</v>
      </c>
      <c r="E47" s="22">
        <f t="shared" si="12"/>
        <v>1706582.42</v>
      </c>
      <c r="F47" s="22">
        <f t="shared" si="12"/>
        <v>2312036.1</v>
      </c>
      <c r="G47" s="22">
        <f t="shared" si="12"/>
        <v>3290056.55</v>
      </c>
      <c r="H47" s="22">
        <f t="shared" si="12"/>
        <v>1719552.4600000002</v>
      </c>
      <c r="I47" s="22">
        <f>+I48+I57</f>
        <v>658060.45</v>
      </c>
      <c r="J47" s="22">
        <f>+J48+J57</f>
        <v>1052937.31</v>
      </c>
      <c r="K47" s="22">
        <f>SUM(B47:J47)</f>
        <v>18144995.919999998</v>
      </c>
    </row>
    <row r="48" spans="1:11" ht="17.25" customHeight="1">
      <c r="A48" s="16" t="s">
        <v>108</v>
      </c>
      <c r="B48" s="23">
        <f>SUM(B49:B56)</f>
        <v>1755538.41</v>
      </c>
      <c r="C48" s="23">
        <f aca="true" t="shared" si="13" ref="C48:J48">SUM(C49:C56)</f>
        <v>2561010.81</v>
      </c>
      <c r="D48" s="23">
        <f t="shared" si="13"/>
        <v>3020144.61</v>
      </c>
      <c r="E48" s="23">
        <f t="shared" si="13"/>
        <v>1683629.97</v>
      </c>
      <c r="F48" s="23">
        <f t="shared" si="13"/>
        <v>2288385.88</v>
      </c>
      <c r="G48" s="23">
        <f t="shared" si="13"/>
        <v>3259586.17</v>
      </c>
      <c r="H48" s="23">
        <f t="shared" si="13"/>
        <v>1699073.2500000002</v>
      </c>
      <c r="I48" s="23">
        <f t="shared" si="13"/>
        <v>658060.45</v>
      </c>
      <c r="J48" s="23">
        <f t="shared" si="13"/>
        <v>1038573.7100000001</v>
      </c>
      <c r="K48" s="23">
        <f aca="true" t="shared" si="14" ref="K48:K57">SUM(B48:J48)</f>
        <v>17964003.26</v>
      </c>
    </row>
    <row r="49" spans="1:11" ht="17.25" customHeight="1">
      <c r="A49" s="34" t="s">
        <v>43</v>
      </c>
      <c r="B49" s="23">
        <f aca="true" t="shared" si="15" ref="B49:H49">ROUND(B30*B7,2)</f>
        <v>1754391.06</v>
      </c>
      <c r="C49" s="23">
        <f t="shared" si="15"/>
        <v>2553480.11</v>
      </c>
      <c r="D49" s="23">
        <f t="shared" si="15"/>
        <v>3017947.54</v>
      </c>
      <c r="E49" s="23">
        <f t="shared" si="15"/>
        <v>1682700.24</v>
      </c>
      <c r="F49" s="23">
        <f t="shared" si="15"/>
        <v>2286648.73</v>
      </c>
      <c r="G49" s="23">
        <f t="shared" si="15"/>
        <v>3257120.83</v>
      </c>
      <c r="H49" s="23">
        <f t="shared" si="15"/>
        <v>1686188.61</v>
      </c>
      <c r="I49" s="23">
        <f>ROUND(I30*I7,2)</f>
        <v>656994.73</v>
      </c>
      <c r="J49" s="23">
        <f>ROUND(J30*J7,2)</f>
        <v>1036356.67</v>
      </c>
      <c r="K49" s="23">
        <f t="shared" si="14"/>
        <v>17931828.52</v>
      </c>
    </row>
    <row r="50" spans="1:11" ht="17.25" customHeight="1">
      <c r="A50" s="34" t="s">
        <v>44</v>
      </c>
      <c r="B50" s="19">
        <v>0</v>
      </c>
      <c r="C50" s="23">
        <f>ROUND(C31*C7,2)</f>
        <v>5675.81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5675.81</v>
      </c>
    </row>
    <row r="51" spans="1:11" ht="17.25" customHeight="1">
      <c r="A51" s="64" t="s">
        <v>104</v>
      </c>
      <c r="B51" s="65">
        <f aca="true" t="shared" si="16" ref="B51:H51">ROUND(B32*B7,2)</f>
        <v>-2944.33</v>
      </c>
      <c r="C51" s="65">
        <f t="shared" si="16"/>
        <v>-3918.83</v>
      </c>
      <c r="D51" s="65">
        <f t="shared" si="16"/>
        <v>-4188.69</v>
      </c>
      <c r="E51" s="65">
        <f t="shared" si="16"/>
        <v>-2515.67</v>
      </c>
      <c r="F51" s="65">
        <f t="shared" si="16"/>
        <v>-3544.37</v>
      </c>
      <c r="G51" s="65">
        <f t="shared" si="16"/>
        <v>-4964.74</v>
      </c>
      <c r="H51" s="65">
        <f t="shared" si="16"/>
        <v>-2643.74</v>
      </c>
      <c r="I51" s="19">
        <v>0</v>
      </c>
      <c r="J51" s="19">
        <v>0</v>
      </c>
      <c r="K51" s="65">
        <f>SUM(B51:J51)</f>
        <v>-24720.369999999995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11813.34</v>
      </c>
      <c r="I53" s="31">
        <f>+I35</f>
        <v>0</v>
      </c>
      <c r="J53" s="31">
        <f>+J35</f>
        <v>0</v>
      </c>
      <c r="K53" s="23">
        <f t="shared" si="14"/>
        <v>11813.34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-286198.33999999997</v>
      </c>
      <c r="C61" s="35">
        <f t="shared" si="17"/>
        <v>-334712.95</v>
      </c>
      <c r="D61" s="35">
        <f t="shared" si="17"/>
        <v>-91034.09999999992</v>
      </c>
      <c r="E61" s="35">
        <f t="shared" si="17"/>
        <v>-339498.33999999997</v>
      </c>
      <c r="F61" s="35">
        <f t="shared" si="17"/>
        <v>-314688.56000000006</v>
      </c>
      <c r="G61" s="35">
        <f t="shared" si="17"/>
        <v>-425102.91000000003</v>
      </c>
      <c r="H61" s="35">
        <f t="shared" si="17"/>
        <v>-279615.75</v>
      </c>
      <c r="I61" s="35">
        <f t="shared" si="17"/>
        <v>-144021.91</v>
      </c>
      <c r="J61" s="35">
        <f t="shared" si="17"/>
        <v>-109641.80000000002</v>
      </c>
      <c r="K61" s="35">
        <f>SUM(B61:J61)</f>
        <v>-2324514.66</v>
      </c>
    </row>
    <row r="62" spans="1:11" ht="18.75" customHeight="1">
      <c r="A62" s="16" t="s">
        <v>74</v>
      </c>
      <c r="B62" s="35">
        <f aca="true" t="shared" si="18" ref="B62:J62">B63+B64+B65+B66+B67+B68</f>
        <v>-189251.59999999998</v>
      </c>
      <c r="C62" s="35">
        <f t="shared" si="18"/>
        <v>-207494.24</v>
      </c>
      <c r="D62" s="35">
        <f t="shared" si="18"/>
        <v>-204008.13999999998</v>
      </c>
      <c r="E62" s="35">
        <f t="shared" si="18"/>
        <v>-237247.55</v>
      </c>
      <c r="F62" s="35">
        <f t="shared" si="18"/>
        <v>-220248.07</v>
      </c>
      <c r="G62" s="35">
        <f t="shared" si="18"/>
        <v>-261467.03</v>
      </c>
      <c r="H62" s="35">
        <f t="shared" si="18"/>
        <v>-179037</v>
      </c>
      <c r="I62" s="35">
        <f t="shared" si="18"/>
        <v>-32113.8</v>
      </c>
      <c r="J62" s="35">
        <f t="shared" si="18"/>
        <v>-64220</v>
      </c>
      <c r="K62" s="35">
        <f aca="true" t="shared" si="19" ref="K62:K91">SUM(B62:J62)</f>
        <v>-1595087.4300000002</v>
      </c>
    </row>
    <row r="63" spans="1:11" ht="18.75" customHeight="1">
      <c r="A63" s="12" t="s">
        <v>75</v>
      </c>
      <c r="B63" s="35">
        <f>-ROUND(B9*$D$3,2)</f>
        <v>-141553.8</v>
      </c>
      <c r="C63" s="35">
        <f aca="true" t="shared" si="20" ref="C63:J63">-ROUND(C9*$D$3,2)</f>
        <v>-203072</v>
      </c>
      <c r="D63" s="35">
        <f t="shared" si="20"/>
        <v>-181339.8</v>
      </c>
      <c r="E63" s="35">
        <f t="shared" si="20"/>
        <v>-134455.4</v>
      </c>
      <c r="F63" s="35">
        <f t="shared" si="20"/>
        <v>-148382.4</v>
      </c>
      <c r="G63" s="35">
        <f t="shared" si="20"/>
        <v>-202350</v>
      </c>
      <c r="H63" s="35">
        <f t="shared" si="20"/>
        <v>-179037</v>
      </c>
      <c r="I63" s="35">
        <f t="shared" si="20"/>
        <v>-32113.8</v>
      </c>
      <c r="J63" s="35">
        <f t="shared" si="20"/>
        <v>-64220</v>
      </c>
      <c r="K63" s="35">
        <f t="shared" si="19"/>
        <v>-1286524.2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-1018.4</v>
      </c>
      <c r="C65" s="35">
        <v>-239.4</v>
      </c>
      <c r="D65" s="35">
        <v>-197.6</v>
      </c>
      <c r="E65" s="35">
        <v>-661.2</v>
      </c>
      <c r="F65" s="35">
        <v>-395.2</v>
      </c>
      <c r="G65" s="35">
        <v>-258.4</v>
      </c>
      <c r="H65" s="19">
        <v>0</v>
      </c>
      <c r="I65" s="19">
        <v>0</v>
      </c>
      <c r="J65" s="19">
        <v>0</v>
      </c>
      <c r="K65" s="35">
        <f t="shared" si="19"/>
        <v>-2770.2</v>
      </c>
    </row>
    <row r="66" spans="1:11" ht="18.75" customHeight="1">
      <c r="A66" s="12" t="s">
        <v>105</v>
      </c>
      <c r="B66" s="35">
        <v>-1463</v>
      </c>
      <c r="C66" s="35">
        <v>-399</v>
      </c>
      <c r="D66" s="35">
        <v>-532</v>
      </c>
      <c r="E66" s="35">
        <v>-1197</v>
      </c>
      <c r="F66" s="35">
        <v>-452.2</v>
      </c>
      <c r="G66" s="35">
        <v>-319.2</v>
      </c>
      <c r="H66" s="19">
        <v>0</v>
      </c>
      <c r="I66" s="19">
        <v>0</v>
      </c>
      <c r="J66" s="19">
        <v>0</v>
      </c>
      <c r="K66" s="35">
        <f t="shared" si="19"/>
        <v>-4362.4</v>
      </c>
    </row>
    <row r="67" spans="1:11" ht="18.75" customHeight="1">
      <c r="A67" s="12" t="s">
        <v>52</v>
      </c>
      <c r="B67" s="35">
        <v>-45216.4</v>
      </c>
      <c r="C67" s="35">
        <v>-3783.84</v>
      </c>
      <c r="D67" s="35">
        <v>-21938.74</v>
      </c>
      <c r="E67" s="35">
        <v>-100933.95</v>
      </c>
      <c r="F67" s="35">
        <v>-71018.27</v>
      </c>
      <c r="G67" s="35">
        <v>-58539.43</v>
      </c>
      <c r="H67" s="19">
        <v>0</v>
      </c>
      <c r="I67" s="19">
        <v>0</v>
      </c>
      <c r="J67" s="19">
        <v>0</v>
      </c>
      <c r="K67" s="35">
        <f t="shared" si="19"/>
        <v>-301430.63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-105757.70999999999</v>
      </c>
      <c r="C69" s="65">
        <f>SUM(C70:C102)</f>
        <v>-183313.63</v>
      </c>
      <c r="D69" s="65">
        <f>SUM(D70:D102)</f>
        <v>-219441.03999999998</v>
      </c>
      <c r="E69" s="65">
        <f aca="true" t="shared" si="21" ref="E69:J69">SUM(E70:E102)</f>
        <v>-114542.24</v>
      </c>
      <c r="F69" s="65">
        <f t="shared" si="21"/>
        <v>-209570.83000000002</v>
      </c>
      <c r="G69" s="65">
        <f t="shared" si="21"/>
        <v>-237926.15000000002</v>
      </c>
      <c r="H69" s="65">
        <f t="shared" si="21"/>
        <v>-107605.55</v>
      </c>
      <c r="I69" s="65">
        <f t="shared" si="21"/>
        <v>-111908.11</v>
      </c>
      <c r="J69" s="65">
        <f t="shared" si="21"/>
        <v>-71159.26</v>
      </c>
      <c r="K69" s="65">
        <f t="shared" si="19"/>
        <v>-1361224.5200000003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5">
        <v>-451.59</v>
      </c>
      <c r="C76" s="65">
        <v>-29067.28</v>
      </c>
      <c r="D76" s="65">
        <v>-42828.91</v>
      </c>
      <c r="E76" s="65">
        <v>-13309.36</v>
      </c>
      <c r="F76" s="65">
        <v>-69712.57</v>
      </c>
      <c r="G76" s="65">
        <v>-38196.39</v>
      </c>
      <c r="H76" s="65">
        <v>-7010.13</v>
      </c>
      <c r="I76" s="65">
        <v>-13249.21</v>
      </c>
      <c r="J76" s="65">
        <v>-9018.73</v>
      </c>
      <c r="K76" s="65">
        <f t="shared" si="19"/>
        <v>-222844.17000000004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136</v>
      </c>
      <c r="B101" s="35">
        <v>-53340.37</v>
      </c>
      <c r="C101" s="35">
        <v>-78686.87</v>
      </c>
      <c r="D101" s="35">
        <v>-93144.09</v>
      </c>
      <c r="E101" s="35">
        <v>-51411.73</v>
      </c>
      <c r="F101" s="35">
        <v>-70361.04</v>
      </c>
      <c r="G101" s="35">
        <v>-99126.27</v>
      </c>
      <c r="H101" s="35">
        <v>-51270.11</v>
      </c>
      <c r="I101" s="35">
        <v>-18529.66</v>
      </c>
      <c r="J101" s="35">
        <v>-30673.94</v>
      </c>
      <c r="K101" s="35">
        <f>SUM(B101:J101)</f>
        <v>-546544.08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8810.97</v>
      </c>
      <c r="C103" s="35">
        <v>56094.92</v>
      </c>
      <c r="D103" s="35">
        <v>332415.08</v>
      </c>
      <c r="E103" s="35">
        <v>12291.45</v>
      </c>
      <c r="F103" s="35">
        <v>115130.34</v>
      </c>
      <c r="G103" s="35">
        <v>74290.27</v>
      </c>
      <c r="H103" s="35">
        <v>7026.8</v>
      </c>
      <c r="I103" s="19">
        <v>0</v>
      </c>
      <c r="J103" s="35">
        <v>25737.46</v>
      </c>
      <c r="K103" s="35">
        <f>SUM(B103:J103)</f>
        <v>631797.29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1487124.51</v>
      </c>
      <c r="C106" s="24">
        <f t="shared" si="22"/>
        <v>2251463.68</v>
      </c>
      <c r="D106" s="24">
        <f t="shared" si="22"/>
        <v>2955237.05</v>
      </c>
      <c r="E106" s="24">
        <f t="shared" si="22"/>
        <v>1367084.0799999998</v>
      </c>
      <c r="F106" s="24">
        <f t="shared" si="22"/>
        <v>1997347.5399999998</v>
      </c>
      <c r="G106" s="24">
        <f t="shared" si="22"/>
        <v>2864953.64</v>
      </c>
      <c r="H106" s="24">
        <f t="shared" si="22"/>
        <v>1439936.7100000002</v>
      </c>
      <c r="I106" s="24">
        <f>+I107+I108</f>
        <v>514038.5399999999</v>
      </c>
      <c r="J106" s="24">
        <f>+J107+J108</f>
        <v>943295.51</v>
      </c>
      <c r="K106" s="46">
        <f>SUM(B106:J106)</f>
        <v>15820481.26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1469340.07</v>
      </c>
      <c r="C107" s="24">
        <f t="shared" si="23"/>
        <v>2226297.8600000003</v>
      </c>
      <c r="D107" s="24">
        <f t="shared" si="23"/>
        <v>2929110.51</v>
      </c>
      <c r="E107" s="24">
        <f t="shared" si="23"/>
        <v>1344131.63</v>
      </c>
      <c r="F107" s="24">
        <f t="shared" si="23"/>
        <v>1973697.3199999998</v>
      </c>
      <c r="G107" s="24">
        <f t="shared" si="23"/>
        <v>2834483.2600000002</v>
      </c>
      <c r="H107" s="24">
        <f t="shared" si="23"/>
        <v>1419457.5000000002</v>
      </c>
      <c r="I107" s="24">
        <f t="shared" si="23"/>
        <v>514038.5399999999</v>
      </c>
      <c r="J107" s="24">
        <f t="shared" si="23"/>
        <v>928931.91</v>
      </c>
      <c r="K107" s="46">
        <f>SUM(B107:J107)</f>
        <v>15639488.6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15820481.25</v>
      </c>
      <c r="L114" s="52"/>
    </row>
    <row r="115" spans="1:11" ht="18.75" customHeight="1">
      <c r="A115" s="26" t="s">
        <v>70</v>
      </c>
      <c r="B115" s="27">
        <v>196916.26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196916.26</v>
      </c>
    </row>
    <row r="116" spans="1:11" ht="18.75" customHeight="1">
      <c r="A116" s="26" t="s">
        <v>71</v>
      </c>
      <c r="B116" s="27">
        <v>1290208.25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1290208.25</v>
      </c>
    </row>
    <row r="117" spans="1:11" ht="18.75" customHeight="1">
      <c r="A117" s="26" t="s">
        <v>72</v>
      </c>
      <c r="B117" s="38">
        <v>0</v>
      </c>
      <c r="C117" s="27">
        <f>+C106</f>
        <v>2251463.68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2251463.68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2750198.87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2750198.87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205038.19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205038.19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1230375.66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1230375.66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136708.42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136708.42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370201.70999999996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370201.70999999996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710787.83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710787.83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101318.1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101318.1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815039.89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815039.89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873289.6</v>
      </c>
      <c r="H126" s="38">
        <v>0</v>
      </c>
      <c r="I126" s="38">
        <v>0</v>
      </c>
      <c r="J126" s="38">
        <v>0</v>
      </c>
      <c r="K126" s="39">
        <f t="shared" si="25"/>
        <v>873289.6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66462.64</v>
      </c>
      <c r="H127" s="38">
        <v>0</v>
      </c>
      <c r="I127" s="38">
        <v>0</v>
      </c>
      <c r="J127" s="38">
        <v>0</v>
      </c>
      <c r="K127" s="39">
        <f t="shared" si="25"/>
        <v>66462.64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409800.14</v>
      </c>
      <c r="H128" s="38">
        <v>0</v>
      </c>
      <c r="I128" s="38">
        <v>0</v>
      </c>
      <c r="J128" s="38">
        <v>0</v>
      </c>
      <c r="K128" s="39">
        <f t="shared" si="25"/>
        <v>409800.14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402575.28</v>
      </c>
      <c r="H129" s="38">
        <v>0</v>
      </c>
      <c r="I129" s="38">
        <v>0</v>
      </c>
      <c r="J129" s="38">
        <v>0</v>
      </c>
      <c r="K129" s="39">
        <f t="shared" si="25"/>
        <v>402575.28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1112825.97</v>
      </c>
      <c r="H130" s="38">
        <v>0</v>
      </c>
      <c r="I130" s="38">
        <v>0</v>
      </c>
      <c r="J130" s="38">
        <v>0</v>
      </c>
      <c r="K130" s="39">
        <f t="shared" si="25"/>
        <v>1112825.97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519697.58999999997</v>
      </c>
      <c r="I131" s="38">
        <v>0</v>
      </c>
      <c r="J131" s="38">
        <v>0</v>
      </c>
      <c r="K131" s="39">
        <f t="shared" si="25"/>
        <v>519697.58999999997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920239.12</v>
      </c>
      <c r="I132" s="38">
        <v>0</v>
      </c>
      <c r="J132" s="38">
        <v>0</v>
      </c>
      <c r="K132" s="39">
        <f t="shared" si="25"/>
        <v>920239.12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514038.54</v>
      </c>
      <c r="J133" s="38"/>
      <c r="K133" s="39">
        <f t="shared" si="25"/>
        <v>514038.54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943295.5099999999</v>
      </c>
      <c r="K134" s="42">
        <f t="shared" si="25"/>
        <v>943295.5099999999</v>
      </c>
    </row>
    <row r="135" spans="1:11" ht="18.75" customHeight="1">
      <c r="A135" s="72" t="s">
        <v>141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138</v>
      </c>
    </row>
    <row r="137" ht="18" customHeight="1">
      <c r="A137" s="72" t="s">
        <v>139</v>
      </c>
    </row>
    <row r="138" ht="18" customHeight="1">
      <c r="A138" s="72" t="s">
        <v>140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2017-12-01T12:34:13Z</dcterms:modified>
  <cp:category/>
  <cp:version/>
  <cp:contentType/>
  <cp:contentStatus/>
</cp:coreProperties>
</file>