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23" sheetId="1" r:id="rId1"/>
  </sheets>
  <definedNames>
    <definedName name="_xlnm.Print_Area" localSheetId="0">'23'!$A$1:$K$134</definedName>
    <definedName name="_xlnm.Print_Titles" localSheetId="0">'23'!$4:$6</definedName>
  </definedNames>
  <calcPr fullCalcOnLoad="1"/>
</workbook>
</file>

<file path=xl/sharedStrings.xml><?xml version="1.0" encoding="utf-8"?>
<sst xmlns="http://schemas.openxmlformats.org/spreadsheetml/2006/main" count="142" uniqueCount="142">
  <si>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</si>
  <si>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</si>
  <si>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</si>
  <si>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</si>
  <si>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</si>
  <si>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</si>
  <si>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</si>
  <si>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</si>
  <si>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</si>
  <si>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</si>
  <si>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</si>
  <si>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</si>
  <si>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</si>
  <si>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</si>
  <si>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</si>
  <si>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</si>
  <si>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</si>
  <si>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</si>
  <si>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</si>
  <si>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</si>
  <si>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</si>
  <si>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</si>
  <si>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</si>
  <si>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</si>
  <si>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</si>
  <si>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</si>
  <si>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</si>
  <si>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</si>
  <si>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</si>
  <si>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</si>
  <si>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</si>
  <si>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</si>
  <si>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</si>
  <si>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</si>
  <si>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</si>
  <si>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</si>
  <si>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</si>
  <si>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</si>
  <si>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</si>
  <si>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</si>
  <si>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</si>
  <si>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</si>
  <si>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</si>
  <si>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</si>
  <si>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</si>
  <si>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</si>
  <si>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</si>
  <si>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</si>
  <si>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</si>
  <si>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</si>
  <si>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</si>
  <si>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</si>
  <si>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</si>
  <si>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</si>
  <si>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</si>
  <si>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</si>
  <si>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</si>
  <si>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</si>
  <si>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</si>
  <si>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</si>
  <si>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</si>
  <si>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</si>
  <si>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</si>
  <si>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</si>
  <si>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</si>
  <si>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</si>
  <si>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</si>
  <si>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</si>
  <si>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</si>
  <si>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</si>
  <si>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</si>
  <si>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</si>
  <si>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</si>
  <si>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</si>
  <si>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</si>
  <si>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</si>
  <si>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</si>
  <si>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</si>
  <si>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</si>
  <si>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</si>
  <si>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</si>
  <si>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</si>
  <si>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</si>
  <si>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</si>
  <si>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</si>
  <si>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</si>
  <si>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</si>
  <si>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</si>
  <si>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</si>
  <si>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</si>
  <si>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</si>
  <si>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</si>
  <si>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</si>
  <si>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</si>
  <si>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</si>
  <si>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</si>
  <si>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</si>
  <si>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</si>
  <si>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</si>
  <si>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</si>
  <si>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</si>
  <si>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</si>
  <si>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</si>
  <si>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</si>
  <si>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</si>
  <si>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</si>
  <si>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</si>
  <si>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</si>
  <si>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</si>
  <si>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</si>
  <si>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</si>
  <si>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</si>
  <si>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</si>
  <si>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</si>
  <si>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</si>
  <si>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</si>
  <si>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</si>
  <si>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</si>
  <si>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</si>
  <si>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</si>
  <si>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</si>
  <si>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</si>
  <si>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</si>
  <si>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</si>
  <si>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</si>
  <si>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</si>
  <si>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</si>
  <si>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</si>
  <si>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</si>
  <si>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</si>
  <si>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</si>
  <si>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</si>
  <si>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</si>
  <si>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</si>
  <si>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</si>
  <si>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23/11/17 - VENCIMENTO 30/11/17</t>
  </si>
  <si>
    <t>6.2.32. Revisão do ajuste de Remuneração Previsto Contratualmente ²</t>
  </si>
  <si>
    <t>6.3. Revisão de Remuneração pelo Transporte Coletivo ³</t>
  </si>
  <si>
    <t>Notas:</t>
  </si>
  <si>
    <t>(1) Ajuste de remuneração previsto contratualmente, período de 25/09 a 24/10/17, parcela 20/20.</t>
  </si>
  <si>
    <t>(2) Revisão do ajuste de remuneração previsto contratualmente, período de 25/09 a 24/10/17.</t>
  </si>
  <si>
    <t>(3) Rede da madrugada de outubro/17.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</si>
</sst>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612292</v>
      </c>
      <c r="C7" s="9">
        <f t="shared" si="0"/>
        <v>801440</v>
      </c>
      <c r="D7" s="9">
        <f t="shared" si="0"/>
        <v>833248</v>
      </c>
      <c r="E7" s="9">
        <f t="shared" si="0"/>
        <v>556571</v>
      </c>
      <c r="F7" s="9">
        <f t="shared" si="0"/>
        <v>749993</v>
      </c>
      <c r="G7" s="9">
        <f t="shared" si="0"/>
        <v>1266717</v>
      </c>
      <c r="H7" s="9">
        <f t="shared" si="0"/>
        <v>579723</v>
      </c>
      <c r="I7" s="9">
        <f t="shared" si="0"/>
        <v>126575</v>
      </c>
      <c r="J7" s="9">
        <f t="shared" si="0"/>
        <v>332203</v>
      </c>
      <c r="K7" s="9">
        <f t="shared" si="0"/>
        <v>5858762</v>
      </c>
      <c r="L7" s="50"/>
    </row>
    <row r="8" spans="1:11" ht="17.25" customHeight="1">
      <c r="A8" s="10" t="s">
        <v>97</v>
      </c>
      <c r="B8" s="11">
        <f>B9+B12+B16</f>
        <v>280882</v>
      </c>
      <c r="C8" s="11">
        <f aca="true" t="shared" si="1" ref="C8:J8">C9+C12+C16</f>
        <v>378731</v>
      </c>
      <c r="D8" s="11">
        <f t="shared" si="1"/>
        <v>367139</v>
      </c>
      <c r="E8" s="11">
        <f t="shared" si="1"/>
        <v>263957</v>
      </c>
      <c r="F8" s="11">
        <f t="shared" si="1"/>
        <v>340537</v>
      </c>
      <c r="G8" s="11">
        <f t="shared" si="1"/>
        <v>580303</v>
      </c>
      <c r="H8" s="11">
        <f t="shared" si="1"/>
        <v>292805</v>
      </c>
      <c r="I8" s="11">
        <f t="shared" si="1"/>
        <v>54646</v>
      </c>
      <c r="J8" s="11">
        <f t="shared" si="1"/>
        <v>143819</v>
      </c>
      <c r="K8" s="11">
        <f>SUM(B8:J8)</f>
        <v>2702819</v>
      </c>
    </row>
    <row r="9" spans="1:11" ht="17.25" customHeight="1">
      <c r="A9" s="15" t="s">
        <v>16</v>
      </c>
      <c r="B9" s="13">
        <f>+B10+B11</f>
        <v>34042</v>
      </c>
      <c r="C9" s="13">
        <f aca="true" t="shared" si="2" ref="C9:J9">+C10+C11</f>
        <v>48827</v>
      </c>
      <c r="D9" s="13">
        <f t="shared" si="2"/>
        <v>41946</v>
      </c>
      <c r="E9" s="13">
        <f t="shared" si="2"/>
        <v>32729</v>
      </c>
      <c r="F9" s="13">
        <f t="shared" si="2"/>
        <v>35510</v>
      </c>
      <c r="G9" s="13">
        <f t="shared" si="2"/>
        <v>48556</v>
      </c>
      <c r="H9" s="13">
        <f t="shared" si="2"/>
        <v>44541</v>
      </c>
      <c r="I9" s="13">
        <f t="shared" si="2"/>
        <v>8116</v>
      </c>
      <c r="J9" s="13">
        <f t="shared" si="2"/>
        <v>14899</v>
      </c>
      <c r="K9" s="11">
        <f>SUM(B9:J9)</f>
        <v>309166</v>
      </c>
    </row>
    <row r="10" spans="1:11" ht="17.25" customHeight="1">
      <c r="A10" s="29" t="s">
        <v>17</v>
      </c>
      <c r="B10" s="13">
        <v>34042</v>
      </c>
      <c r="C10" s="13">
        <v>48827</v>
      </c>
      <c r="D10" s="13">
        <v>41946</v>
      </c>
      <c r="E10" s="13">
        <v>32729</v>
      </c>
      <c r="F10" s="13">
        <v>35510</v>
      </c>
      <c r="G10" s="13">
        <v>48556</v>
      </c>
      <c r="H10" s="13">
        <v>44541</v>
      </c>
      <c r="I10" s="13">
        <v>8116</v>
      </c>
      <c r="J10" s="13">
        <v>14899</v>
      </c>
      <c r="K10" s="11">
        <f>SUM(B10:J10)</f>
        <v>309166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232804</v>
      </c>
      <c r="C12" s="17">
        <f t="shared" si="3"/>
        <v>310409</v>
      </c>
      <c r="D12" s="17">
        <f t="shared" si="3"/>
        <v>306932</v>
      </c>
      <c r="E12" s="17">
        <f t="shared" si="3"/>
        <v>218390</v>
      </c>
      <c r="F12" s="17">
        <f t="shared" si="3"/>
        <v>285117</v>
      </c>
      <c r="G12" s="17">
        <f t="shared" si="3"/>
        <v>497083</v>
      </c>
      <c r="H12" s="17">
        <f t="shared" si="3"/>
        <v>234175</v>
      </c>
      <c r="I12" s="17">
        <f t="shared" si="3"/>
        <v>43474</v>
      </c>
      <c r="J12" s="17">
        <f t="shared" si="3"/>
        <v>121326</v>
      </c>
      <c r="K12" s="11">
        <f aca="true" t="shared" si="4" ref="K12:K27">SUM(B12:J12)</f>
        <v>2249710</v>
      </c>
    </row>
    <row r="13" spans="1:13" ht="17.25" customHeight="1">
      <c r="A13" s="14" t="s">
        <v>19</v>
      </c>
      <c r="B13" s="13">
        <v>113549</v>
      </c>
      <c r="C13" s="13">
        <v>159866</v>
      </c>
      <c r="D13" s="13">
        <v>164177</v>
      </c>
      <c r="E13" s="13">
        <v>112291</v>
      </c>
      <c r="F13" s="13">
        <v>146809</v>
      </c>
      <c r="G13" s="13">
        <v>239411</v>
      </c>
      <c r="H13" s="13">
        <v>108366</v>
      </c>
      <c r="I13" s="13">
        <v>24538</v>
      </c>
      <c r="J13" s="13">
        <v>64334</v>
      </c>
      <c r="K13" s="11">
        <f t="shared" si="4"/>
        <v>1133341</v>
      </c>
      <c r="L13" s="50"/>
      <c r="M13" s="51"/>
    </row>
    <row r="14" spans="1:12" ht="17.25" customHeight="1">
      <c r="A14" s="14" t="s">
        <v>20</v>
      </c>
      <c r="B14" s="13">
        <v>108796</v>
      </c>
      <c r="C14" s="13">
        <v>133944</v>
      </c>
      <c r="D14" s="13">
        <v>131483</v>
      </c>
      <c r="E14" s="13">
        <v>95820</v>
      </c>
      <c r="F14" s="13">
        <v>127771</v>
      </c>
      <c r="G14" s="13">
        <v>240262</v>
      </c>
      <c r="H14" s="13">
        <v>108024</v>
      </c>
      <c r="I14" s="13">
        <v>16317</v>
      </c>
      <c r="J14" s="13">
        <v>53316</v>
      </c>
      <c r="K14" s="11">
        <f t="shared" si="4"/>
        <v>1015733</v>
      </c>
      <c r="L14" s="50"/>
    </row>
    <row r="15" spans="1:11" ht="17.25" customHeight="1">
      <c r="A15" s="14" t="s">
        <v>21</v>
      </c>
      <c r="B15" s="13">
        <v>10459</v>
      </c>
      <c r="C15" s="13">
        <v>16599</v>
      </c>
      <c r="D15" s="13">
        <v>11272</v>
      </c>
      <c r="E15" s="13">
        <v>10279</v>
      </c>
      <c r="F15" s="13">
        <v>10537</v>
      </c>
      <c r="G15" s="13">
        <v>17410</v>
      </c>
      <c r="H15" s="13">
        <v>17785</v>
      </c>
      <c r="I15" s="13">
        <v>2619</v>
      </c>
      <c r="J15" s="13">
        <v>3676</v>
      </c>
      <c r="K15" s="11">
        <f t="shared" si="4"/>
        <v>100636</v>
      </c>
    </row>
    <row r="16" spans="1:11" ht="17.25" customHeight="1">
      <c r="A16" s="15" t="s">
        <v>93</v>
      </c>
      <c r="B16" s="13">
        <f>B17+B18+B19</f>
        <v>14036</v>
      </c>
      <c r="C16" s="13">
        <f aca="true" t="shared" si="5" ref="C16:J16">C17+C18+C19</f>
        <v>19495</v>
      </c>
      <c r="D16" s="13">
        <f t="shared" si="5"/>
        <v>18261</v>
      </c>
      <c r="E16" s="13">
        <f t="shared" si="5"/>
        <v>12838</v>
      </c>
      <c r="F16" s="13">
        <f t="shared" si="5"/>
        <v>19910</v>
      </c>
      <c r="G16" s="13">
        <f t="shared" si="5"/>
        <v>34664</v>
      </c>
      <c r="H16" s="13">
        <f t="shared" si="5"/>
        <v>14089</v>
      </c>
      <c r="I16" s="13">
        <f t="shared" si="5"/>
        <v>3056</v>
      </c>
      <c r="J16" s="13">
        <f t="shared" si="5"/>
        <v>7594</v>
      </c>
      <c r="K16" s="11">
        <f t="shared" si="4"/>
        <v>143943</v>
      </c>
    </row>
    <row r="17" spans="1:11" ht="17.25" customHeight="1">
      <c r="A17" s="14" t="s">
        <v>94</v>
      </c>
      <c r="B17" s="13">
        <v>13945</v>
      </c>
      <c r="C17" s="13">
        <v>19396</v>
      </c>
      <c r="D17" s="13">
        <v>18177</v>
      </c>
      <c r="E17" s="13">
        <v>12796</v>
      </c>
      <c r="F17" s="13">
        <v>19805</v>
      </c>
      <c r="G17" s="13">
        <v>34458</v>
      </c>
      <c r="H17" s="13">
        <v>13993</v>
      </c>
      <c r="I17" s="13">
        <v>3042</v>
      </c>
      <c r="J17" s="13">
        <v>7571</v>
      </c>
      <c r="K17" s="11">
        <f t="shared" si="4"/>
        <v>143183</v>
      </c>
    </row>
    <row r="18" spans="1:11" ht="17.25" customHeight="1">
      <c r="A18" s="14" t="s">
        <v>95</v>
      </c>
      <c r="B18" s="13">
        <v>80</v>
      </c>
      <c r="C18" s="13">
        <v>89</v>
      </c>
      <c r="D18" s="13">
        <v>72</v>
      </c>
      <c r="E18" s="13">
        <v>37</v>
      </c>
      <c r="F18" s="13">
        <v>83</v>
      </c>
      <c r="G18" s="13">
        <v>178</v>
      </c>
      <c r="H18" s="13">
        <v>79</v>
      </c>
      <c r="I18" s="13">
        <v>14</v>
      </c>
      <c r="J18" s="13">
        <v>19</v>
      </c>
      <c r="K18" s="11">
        <f t="shared" si="4"/>
        <v>651</v>
      </c>
    </row>
    <row r="19" spans="1:11" ht="17.25" customHeight="1">
      <c r="A19" s="14" t="s">
        <v>96</v>
      </c>
      <c r="B19" s="13">
        <v>11</v>
      </c>
      <c r="C19" s="13">
        <v>10</v>
      </c>
      <c r="D19" s="13">
        <v>12</v>
      </c>
      <c r="E19" s="13">
        <v>5</v>
      </c>
      <c r="F19" s="13">
        <v>22</v>
      </c>
      <c r="G19" s="13">
        <v>28</v>
      </c>
      <c r="H19" s="13">
        <v>17</v>
      </c>
      <c r="I19" s="13">
        <v>0</v>
      </c>
      <c r="J19" s="13">
        <v>4</v>
      </c>
      <c r="K19" s="11">
        <f t="shared" si="4"/>
        <v>109</v>
      </c>
    </row>
    <row r="20" spans="1:11" ht="17.25" customHeight="1">
      <c r="A20" s="16" t="s">
        <v>22</v>
      </c>
      <c r="B20" s="11">
        <f>+B21+B22+B23</f>
        <v>166722</v>
      </c>
      <c r="C20" s="11">
        <f aca="true" t="shared" si="6" ref="C20:J20">+C21+C22+C23</f>
        <v>193347</v>
      </c>
      <c r="D20" s="11">
        <f t="shared" si="6"/>
        <v>221672</v>
      </c>
      <c r="E20" s="11">
        <f t="shared" si="6"/>
        <v>138682</v>
      </c>
      <c r="F20" s="11">
        <f t="shared" si="6"/>
        <v>219522</v>
      </c>
      <c r="G20" s="11">
        <f t="shared" si="6"/>
        <v>416227</v>
      </c>
      <c r="H20" s="11">
        <f t="shared" si="6"/>
        <v>143127</v>
      </c>
      <c r="I20" s="11">
        <f t="shared" si="6"/>
        <v>33530</v>
      </c>
      <c r="J20" s="11">
        <f t="shared" si="6"/>
        <v>83373</v>
      </c>
      <c r="K20" s="11">
        <f t="shared" si="4"/>
        <v>1616202</v>
      </c>
    </row>
    <row r="21" spans="1:12" ht="17.25" customHeight="1">
      <c r="A21" s="12" t="s">
        <v>23</v>
      </c>
      <c r="B21" s="13">
        <v>90667</v>
      </c>
      <c r="C21" s="13">
        <v>114353</v>
      </c>
      <c r="D21" s="13">
        <v>133645</v>
      </c>
      <c r="E21" s="13">
        <v>81341</v>
      </c>
      <c r="F21" s="13">
        <v>126427</v>
      </c>
      <c r="G21" s="13">
        <v>221577</v>
      </c>
      <c r="H21" s="13">
        <v>80016</v>
      </c>
      <c r="I21" s="13">
        <v>20969</v>
      </c>
      <c r="J21" s="13">
        <v>48945</v>
      </c>
      <c r="K21" s="11">
        <f t="shared" si="4"/>
        <v>917940</v>
      </c>
      <c r="L21" s="50"/>
    </row>
    <row r="22" spans="1:12" ht="17.25" customHeight="1">
      <c r="A22" s="12" t="s">
        <v>24</v>
      </c>
      <c r="B22" s="13">
        <v>71327</v>
      </c>
      <c r="C22" s="13">
        <v>73160</v>
      </c>
      <c r="D22" s="13">
        <v>83272</v>
      </c>
      <c r="E22" s="13">
        <v>53951</v>
      </c>
      <c r="F22" s="13">
        <v>88588</v>
      </c>
      <c r="G22" s="13">
        <v>186266</v>
      </c>
      <c r="H22" s="13">
        <v>57182</v>
      </c>
      <c r="I22" s="13">
        <v>11623</v>
      </c>
      <c r="J22" s="13">
        <v>32707</v>
      </c>
      <c r="K22" s="11">
        <f t="shared" si="4"/>
        <v>658076</v>
      </c>
      <c r="L22" s="50"/>
    </row>
    <row r="23" spans="1:11" ht="17.25" customHeight="1">
      <c r="A23" s="12" t="s">
        <v>25</v>
      </c>
      <c r="B23" s="13">
        <v>4728</v>
      </c>
      <c r="C23" s="13">
        <v>5834</v>
      </c>
      <c r="D23" s="13">
        <v>4755</v>
      </c>
      <c r="E23" s="13">
        <v>3390</v>
      </c>
      <c r="F23" s="13">
        <v>4507</v>
      </c>
      <c r="G23" s="13">
        <v>8384</v>
      </c>
      <c r="H23" s="13">
        <v>5929</v>
      </c>
      <c r="I23" s="13">
        <v>938</v>
      </c>
      <c r="J23" s="13">
        <v>1721</v>
      </c>
      <c r="K23" s="11">
        <f t="shared" si="4"/>
        <v>40186</v>
      </c>
    </row>
    <row r="24" spans="1:11" ht="17.25" customHeight="1">
      <c r="A24" s="16" t="s">
        <v>26</v>
      </c>
      <c r="B24" s="13">
        <f>+B25+B26</f>
        <v>164688</v>
      </c>
      <c r="C24" s="13">
        <f aca="true" t="shared" si="7" ref="C24:J24">+C25+C26</f>
        <v>229362</v>
      </c>
      <c r="D24" s="13">
        <f t="shared" si="7"/>
        <v>244437</v>
      </c>
      <c r="E24" s="13">
        <f t="shared" si="7"/>
        <v>153932</v>
      </c>
      <c r="F24" s="13">
        <f t="shared" si="7"/>
        <v>189934</v>
      </c>
      <c r="G24" s="13">
        <f t="shared" si="7"/>
        <v>270187</v>
      </c>
      <c r="H24" s="13">
        <f t="shared" si="7"/>
        <v>136152</v>
      </c>
      <c r="I24" s="13">
        <f t="shared" si="7"/>
        <v>38399</v>
      </c>
      <c r="J24" s="13">
        <f t="shared" si="7"/>
        <v>105011</v>
      </c>
      <c r="K24" s="11">
        <f t="shared" si="4"/>
        <v>1532102</v>
      </c>
    </row>
    <row r="25" spans="1:12" ht="17.25" customHeight="1">
      <c r="A25" s="12" t="s">
        <v>115</v>
      </c>
      <c r="B25" s="13">
        <v>68270</v>
      </c>
      <c r="C25" s="13">
        <v>105458</v>
      </c>
      <c r="D25" s="13">
        <v>119241</v>
      </c>
      <c r="E25" s="13">
        <v>75573</v>
      </c>
      <c r="F25" s="13">
        <v>86023</v>
      </c>
      <c r="G25" s="13">
        <v>117169</v>
      </c>
      <c r="H25" s="13">
        <v>60730</v>
      </c>
      <c r="I25" s="13">
        <v>21128</v>
      </c>
      <c r="J25" s="13">
        <v>48381</v>
      </c>
      <c r="K25" s="11">
        <f t="shared" si="4"/>
        <v>701973</v>
      </c>
      <c r="L25" s="50"/>
    </row>
    <row r="26" spans="1:12" ht="17.25" customHeight="1">
      <c r="A26" s="12" t="s">
        <v>116</v>
      </c>
      <c r="B26" s="13">
        <v>96418</v>
      </c>
      <c r="C26" s="13">
        <v>123904</v>
      </c>
      <c r="D26" s="13">
        <v>125196</v>
      </c>
      <c r="E26" s="13">
        <v>78359</v>
      </c>
      <c r="F26" s="13">
        <v>103911</v>
      </c>
      <c r="G26" s="13">
        <v>153018</v>
      </c>
      <c r="H26" s="13">
        <v>75422</v>
      </c>
      <c r="I26" s="13">
        <v>17271</v>
      </c>
      <c r="J26" s="13">
        <v>56630</v>
      </c>
      <c r="K26" s="11">
        <f t="shared" si="4"/>
        <v>830129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7639</v>
      </c>
      <c r="I27" s="11">
        <v>0</v>
      </c>
      <c r="J27" s="11">
        <v>0</v>
      </c>
      <c r="K27" s="11">
        <f t="shared" si="4"/>
        <v>7639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10959.58</v>
      </c>
      <c r="I35" s="19">
        <v>0</v>
      </c>
      <c r="J35" s="19">
        <v>0</v>
      </c>
      <c r="K35" s="23">
        <f>SUM(B35:J35)</f>
        <v>10959.58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26093.83</v>
      </c>
      <c r="C39" s="23">
        <f aca="true" t="shared" si="9" ref="C39:J39">+C43+C40</f>
        <v>40039.83</v>
      </c>
      <c r="D39" s="23">
        <f t="shared" si="9"/>
        <v>42364.96</v>
      </c>
      <c r="E39" s="23">
        <f t="shared" si="9"/>
        <v>24232.140000000003</v>
      </c>
      <c r="F39" s="23">
        <f t="shared" si="9"/>
        <v>35090.240000000005</v>
      </c>
      <c r="G39" s="23">
        <f t="shared" si="9"/>
        <v>49206.060000000005</v>
      </c>
      <c r="H39" s="23">
        <f t="shared" si="9"/>
        <v>27889.45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248199.27000000002</v>
      </c>
    </row>
    <row r="40" spans="1:11" ht="17.25" customHeight="1">
      <c r="A40" s="16" t="s">
        <v>37</v>
      </c>
      <c r="B40" s="23">
        <f>+B54</f>
        <v>22002.15</v>
      </c>
      <c r="C40" s="23">
        <f aca="true" t="shared" si="11" ref="C40:I40">+C54</f>
        <v>34266.11</v>
      </c>
      <c r="D40" s="23">
        <f t="shared" si="11"/>
        <v>35979.2</v>
      </c>
      <c r="E40" s="23">
        <f t="shared" si="11"/>
        <v>20786.74</v>
      </c>
      <c r="F40" s="23">
        <f t="shared" si="11"/>
        <v>29808.72</v>
      </c>
      <c r="G40" s="23">
        <f t="shared" si="11"/>
        <v>41775.98</v>
      </c>
      <c r="H40" s="23">
        <f t="shared" si="11"/>
        <v>24174.41</v>
      </c>
      <c r="I40" s="71">
        <v>0</v>
      </c>
      <c r="J40" s="71">
        <v>0</v>
      </c>
      <c r="K40" s="23">
        <f t="shared" si="10"/>
        <v>208793.31</v>
      </c>
    </row>
    <row r="41" spans="1:11" ht="17.25" customHeight="1">
      <c r="A41" s="12" t="s">
        <v>38</v>
      </c>
      <c r="B41" s="71">
        <v>888</v>
      </c>
      <c r="C41" s="71">
        <v>1235</v>
      </c>
      <c r="D41" s="71">
        <v>1282</v>
      </c>
      <c r="E41" s="71">
        <v>747</v>
      </c>
      <c r="F41" s="71">
        <v>1110</v>
      </c>
      <c r="G41" s="71">
        <v>1538</v>
      </c>
      <c r="H41" s="71">
        <v>843</v>
      </c>
      <c r="I41" s="71">
        <v>0</v>
      </c>
      <c r="J41" s="71">
        <v>0</v>
      </c>
      <c r="K41" s="63">
        <f t="shared" si="10"/>
        <v>7643</v>
      </c>
    </row>
    <row r="42" spans="1:11" ht="17.25" customHeight="1">
      <c r="A42" s="12" t="s">
        <v>39</v>
      </c>
      <c r="B42" s="23">
        <f>ROUND(B40/B41,2)</f>
        <v>24.78</v>
      </c>
      <c r="C42" s="23">
        <f aca="true" t="shared" si="12" ref="C42:H42">ROUND(C40/C41,2)</f>
        <v>27.75</v>
      </c>
      <c r="D42" s="23">
        <f t="shared" si="12"/>
        <v>28.06</v>
      </c>
      <c r="E42" s="23">
        <f t="shared" si="12"/>
        <v>27.83</v>
      </c>
      <c r="F42" s="23">
        <f t="shared" si="12"/>
        <v>26.85</v>
      </c>
      <c r="G42" s="23">
        <f t="shared" si="12"/>
        <v>27.16</v>
      </c>
      <c r="H42" s="23">
        <f t="shared" si="12"/>
        <v>28.68</v>
      </c>
      <c r="I42" s="71">
        <v>0</v>
      </c>
      <c r="J42" s="71">
        <v>0</v>
      </c>
      <c r="K42" s="23">
        <f>ROUND(K40/K41,2)</f>
        <v>27.32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1792155.6199999999</v>
      </c>
      <c r="C47" s="22">
        <f aca="true" t="shared" si="14" ref="C47:H47">+C48+C57</f>
        <v>2625803.94</v>
      </c>
      <c r="D47" s="22">
        <f t="shared" si="14"/>
        <v>3066101.1799999997</v>
      </c>
      <c r="E47" s="22">
        <f t="shared" si="14"/>
        <v>1749857.4699999997</v>
      </c>
      <c r="F47" s="22">
        <f t="shared" si="14"/>
        <v>2329344.2600000002</v>
      </c>
      <c r="G47" s="22">
        <f t="shared" si="14"/>
        <v>3315758.36</v>
      </c>
      <c r="H47" s="22">
        <f t="shared" si="14"/>
        <v>1757510.82</v>
      </c>
      <c r="I47" s="22">
        <f>+I48+I57</f>
        <v>659230.4099999999</v>
      </c>
      <c r="J47" s="22">
        <f>+J48+J57</f>
        <v>1041692.66</v>
      </c>
      <c r="K47" s="22">
        <f>SUM(B47:J47)</f>
        <v>18337454.72</v>
      </c>
    </row>
    <row r="48" spans="1:11" ht="17.25" customHeight="1">
      <c r="A48" s="16" t="s">
        <v>108</v>
      </c>
      <c r="B48" s="23">
        <f>SUM(B49:B56)</f>
        <v>1774371.18</v>
      </c>
      <c r="C48" s="23">
        <f aca="true" t="shared" si="15" ref="C48:J48">SUM(C49:C56)</f>
        <v>2600638.12</v>
      </c>
      <c r="D48" s="23">
        <f t="shared" si="15"/>
        <v>3039974.6399999997</v>
      </c>
      <c r="E48" s="23">
        <f t="shared" si="15"/>
        <v>1726905.0199999998</v>
      </c>
      <c r="F48" s="23">
        <f t="shared" si="15"/>
        <v>2305694.04</v>
      </c>
      <c r="G48" s="23">
        <f t="shared" si="15"/>
        <v>3285287.98</v>
      </c>
      <c r="H48" s="23">
        <f t="shared" si="15"/>
        <v>1737031.61</v>
      </c>
      <c r="I48" s="23">
        <f t="shared" si="15"/>
        <v>659230.4099999999</v>
      </c>
      <c r="J48" s="23">
        <f t="shared" si="15"/>
        <v>1027329.06</v>
      </c>
      <c r="K48" s="23">
        <f aca="true" t="shared" si="16" ref="K48:K57">SUM(B48:J48)</f>
        <v>18156462.06</v>
      </c>
    </row>
    <row r="49" spans="1:11" ht="17.25" customHeight="1">
      <c r="A49" s="34" t="s">
        <v>43</v>
      </c>
      <c r="B49" s="23">
        <f aca="true" t="shared" si="17" ref="B49:H49">ROUND(B30*B7,2)</f>
        <v>1751216.35</v>
      </c>
      <c r="C49" s="23">
        <f t="shared" si="17"/>
        <v>2558837.63</v>
      </c>
      <c r="D49" s="23">
        <f t="shared" si="17"/>
        <v>3001775.92</v>
      </c>
      <c r="E49" s="23">
        <f t="shared" si="17"/>
        <v>1705222.23</v>
      </c>
      <c r="F49" s="23">
        <f t="shared" si="17"/>
        <v>2274128.77</v>
      </c>
      <c r="G49" s="23">
        <f t="shared" si="17"/>
        <v>3241022.12</v>
      </c>
      <c r="H49" s="23">
        <f t="shared" si="17"/>
        <v>1700849.31</v>
      </c>
      <c r="I49" s="23">
        <f>ROUND(I30*I7,2)</f>
        <v>658164.69</v>
      </c>
      <c r="J49" s="23">
        <f>ROUND(J30*J7,2)</f>
        <v>1025112.02</v>
      </c>
      <c r="K49" s="23">
        <f t="shared" si="16"/>
        <v>17916329.04</v>
      </c>
    </row>
    <row r="50" spans="1:11" ht="17.25" customHeight="1">
      <c r="A50" s="34" t="s">
        <v>44</v>
      </c>
      <c r="B50" s="19">
        <v>0</v>
      </c>
      <c r="C50" s="23">
        <f>ROUND(C31*C7,2)</f>
        <v>5687.72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5687.72</v>
      </c>
    </row>
    <row r="51" spans="1:11" ht="17.25" customHeight="1">
      <c r="A51" s="64" t="s">
        <v>104</v>
      </c>
      <c r="B51" s="65">
        <f aca="true" t="shared" si="18" ref="B51:H51">ROUND(B32*B7,2)</f>
        <v>-2939</v>
      </c>
      <c r="C51" s="65">
        <f t="shared" si="18"/>
        <v>-3927.06</v>
      </c>
      <c r="D51" s="65">
        <f t="shared" si="18"/>
        <v>-4166.24</v>
      </c>
      <c r="E51" s="65">
        <f t="shared" si="18"/>
        <v>-2549.35</v>
      </c>
      <c r="F51" s="65">
        <f t="shared" si="18"/>
        <v>-3524.97</v>
      </c>
      <c r="G51" s="65">
        <f t="shared" si="18"/>
        <v>-4940.2</v>
      </c>
      <c r="H51" s="65">
        <f t="shared" si="18"/>
        <v>-2666.73</v>
      </c>
      <c r="I51" s="19">
        <v>0</v>
      </c>
      <c r="J51" s="19">
        <v>0</v>
      </c>
      <c r="K51" s="65">
        <f>SUM(B51:J51)</f>
        <v>-24713.55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10959.58</v>
      </c>
      <c r="I53" s="31">
        <f>+I35</f>
        <v>0</v>
      </c>
      <c r="J53" s="31">
        <f>+J35</f>
        <v>0</v>
      </c>
      <c r="K53" s="23">
        <f t="shared" si="16"/>
        <v>10959.58</v>
      </c>
    </row>
    <row r="54" spans="1:11" ht="17.25" customHeight="1">
      <c r="A54" s="12" t="s">
        <v>47</v>
      </c>
      <c r="B54" s="65">
        <v>22002.15</v>
      </c>
      <c r="C54" s="65">
        <v>34266.11</v>
      </c>
      <c r="D54" s="65">
        <v>35979.2</v>
      </c>
      <c r="E54" s="65">
        <v>20786.74</v>
      </c>
      <c r="F54" s="65">
        <v>29808.72</v>
      </c>
      <c r="G54" s="65">
        <v>41775.98</v>
      </c>
      <c r="H54" s="65">
        <v>24174.41</v>
      </c>
      <c r="I54" s="19">
        <v>0</v>
      </c>
      <c r="J54" s="19">
        <v>0</v>
      </c>
      <c r="K54" s="23">
        <f t="shared" si="16"/>
        <v>208793.31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6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+B62+B69+B103+B104</f>
        <v>-126328.93</v>
      </c>
      <c r="C61" s="35">
        <f t="shared" si="19"/>
        <v>57362.669999999925</v>
      </c>
      <c r="D61" s="35">
        <f t="shared" si="19"/>
        <v>-6102.390000000014</v>
      </c>
      <c r="E61" s="35">
        <f t="shared" si="19"/>
        <v>126402.54000000004</v>
      </c>
      <c r="F61" s="35">
        <f t="shared" si="19"/>
        <v>-275080.92000000004</v>
      </c>
      <c r="G61" s="35">
        <f t="shared" si="19"/>
        <v>-602554.46</v>
      </c>
      <c r="H61" s="35">
        <f t="shared" si="19"/>
        <v>-34354.44</v>
      </c>
      <c r="I61" s="35">
        <f t="shared" si="19"/>
        <v>-130061.58999999998</v>
      </c>
      <c r="J61" s="35">
        <f t="shared" si="19"/>
        <v>56726.359999999986</v>
      </c>
      <c r="K61" s="35">
        <f>SUM(B61:J61)</f>
        <v>-933991.1599999999</v>
      </c>
    </row>
    <row r="62" spans="1:11" ht="18.75" customHeight="1">
      <c r="A62" s="16" t="s">
        <v>74</v>
      </c>
      <c r="B62" s="35">
        <f aca="true" t="shared" si="20" ref="B62:J62">B63+B64+B65+B66+B67+B68</f>
        <v>-169815.85</v>
      </c>
      <c r="C62" s="35">
        <f t="shared" si="20"/>
        <v>-190891.73</v>
      </c>
      <c r="D62" s="35">
        <f t="shared" si="20"/>
        <v>-178301.78999999998</v>
      </c>
      <c r="E62" s="35">
        <f t="shared" si="20"/>
        <v>-227091.78</v>
      </c>
      <c r="F62" s="35">
        <f t="shared" si="20"/>
        <v>-212585.09000000003</v>
      </c>
      <c r="G62" s="35">
        <f t="shared" si="20"/>
        <v>-248274.71</v>
      </c>
      <c r="H62" s="35">
        <f t="shared" si="20"/>
        <v>-169255.8</v>
      </c>
      <c r="I62" s="35">
        <f t="shared" si="20"/>
        <v>-30840.8</v>
      </c>
      <c r="J62" s="35">
        <f t="shared" si="20"/>
        <v>-56616.2</v>
      </c>
      <c r="K62" s="35">
        <f aca="true" t="shared" si="21" ref="K62:K91">SUM(B62:J62)</f>
        <v>-1483673.75</v>
      </c>
    </row>
    <row r="63" spans="1:11" ht="18.75" customHeight="1">
      <c r="A63" s="12" t="s">
        <v>75</v>
      </c>
      <c r="B63" s="35">
        <f>-ROUND(B9*$D$3,2)</f>
        <v>-129359.6</v>
      </c>
      <c r="C63" s="35">
        <f aca="true" t="shared" si="22" ref="C63:J63">-ROUND(C9*$D$3,2)</f>
        <v>-185542.6</v>
      </c>
      <c r="D63" s="35">
        <f t="shared" si="22"/>
        <v>-159394.8</v>
      </c>
      <c r="E63" s="35">
        <f t="shared" si="22"/>
        <v>-124370.2</v>
      </c>
      <c r="F63" s="35">
        <f t="shared" si="22"/>
        <v>-134938</v>
      </c>
      <c r="G63" s="35">
        <f t="shared" si="22"/>
        <v>-184512.8</v>
      </c>
      <c r="H63" s="35">
        <f t="shared" si="22"/>
        <v>-169255.8</v>
      </c>
      <c r="I63" s="35">
        <f t="shared" si="22"/>
        <v>-30840.8</v>
      </c>
      <c r="J63" s="35">
        <f t="shared" si="22"/>
        <v>-56616.2</v>
      </c>
      <c r="K63" s="35">
        <f t="shared" si="21"/>
        <v>-1174830.8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-965.2</v>
      </c>
      <c r="C65" s="35">
        <v>-311.6</v>
      </c>
      <c r="D65" s="35">
        <v>-155.8</v>
      </c>
      <c r="E65" s="35">
        <v>-570</v>
      </c>
      <c r="F65" s="35">
        <v>-395.2</v>
      </c>
      <c r="G65" s="35">
        <v>-296.4</v>
      </c>
      <c r="H65" s="19">
        <v>0</v>
      </c>
      <c r="I65" s="19">
        <v>0</v>
      </c>
      <c r="J65" s="19">
        <v>0</v>
      </c>
      <c r="K65" s="35">
        <f t="shared" si="21"/>
        <v>-2694.2000000000003</v>
      </c>
    </row>
    <row r="66" spans="1:11" ht="18.75" customHeight="1">
      <c r="A66" s="12" t="s">
        <v>105</v>
      </c>
      <c r="B66" s="35">
        <v>-1915.2</v>
      </c>
      <c r="C66" s="35">
        <v>-638.4</v>
      </c>
      <c r="D66" s="35">
        <v>-638.4</v>
      </c>
      <c r="E66" s="35">
        <v>-1356.6</v>
      </c>
      <c r="F66" s="35">
        <v>-558.6</v>
      </c>
      <c r="G66" s="35">
        <v>-425.6</v>
      </c>
      <c r="H66" s="19">
        <v>0</v>
      </c>
      <c r="I66" s="19">
        <v>0</v>
      </c>
      <c r="J66" s="19">
        <v>0</v>
      </c>
      <c r="K66" s="35">
        <f t="shared" si="21"/>
        <v>-5532.800000000001</v>
      </c>
    </row>
    <row r="67" spans="1:11" ht="18.75" customHeight="1">
      <c r="A67" s="12" t="s">
        <v>52</v>
      </c>
      <c r="B67" s="35">
        <v>-37575.85</v>
      </c>
      <c r="C67" s="35">
        <v>-4399.13</v>
      </c>
      <c r="D67" s="35">
        <v>-18112.79</v>
      </c>
      <c r="E67" s="35">
        <v>-100794.98</v>
      </c>
      <c r="F67" s="35">
        <v>-76693.29</v>
      </c>
      <c r="G67" s="35">
        <v>-63039.91</v>
      </c>
      <c r="H67" s="19">
        <v>0</v>
      </c>
      <c r="I67" s="19">
        <v>0</v>
      </c>
      <c r="J67" s="19">
        <v>0</v>
      </c>
      <c r="K67" s="35">
        <f t="shared" si="21"/>
        <v>-300615.94999999995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-267817.63</v>
      </c>
      <c r="C69" s="65">
        <f>SUM(C70:C102)</f>
        <v>-393314.06</v>
      </c>
      <c r="D69" s="65">
        <f>SUM(D70:D102)</f>
        <v>-452083.19</v>
      </c>
      <c r="E69" s="65">
        <f aca="true" t="shared" si="23" ref="E69:J69">SUM(E70:E102)</f>
        <v>-258171.68</v>
      </c>
      <c r="F69" s="65">
        <f t="shared" si="23"/>
        <v>-351652.43999999994</v>
      </c>
      <c r="G69" s="65">
        <f t="shared" si="23"/>
        <v>-499696.15</v>
      </c>
      <c r="H69" s="65">
        <f t="shared" si="23"/>
        <v>-256899.57</v>
      </c>
      <c r="I69" s="65">
        <f t="shared" si="23"/>
        <v>-155258.62</v>
      </c>
      <c r="J69" s="65">
        <f t="shared" si="23"/>
        <v>-155354.36000000002</v>
      </c>
      <c r="K69" s="65">
        <f t="shared" si="21"/>
        <v>-2790247.6999999997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21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21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21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1789.05</v>
      </c>
      <c r="C100" s="35">
        <v>2626.3</v>
      </c>
      <c r="D100" s="35">
        <v>3057.16</v>
      </c>
      <c r="E100" s="35">
        <v>1709.67</v>
      </c>
      <c r="F100" s="35">
        <v>2343.83</v>
      </c>
      <c r="G100" s="35">
        <v>3325.98</v>
      </c>
      <c r="H100" s="35">
        <v>1716.8</v>
      </c>
      <c r="I100" s="35">
        <v>623.78</v>
      </c>
      <c r="J100" s="35">
        <v>1023.62</v>
      </c>
      <c r="K100" s="35">
        <f>SUM(B100:J100)</f>
        <v>18216.19</v>
      </c>
      <c r="L100" s="53"/>
    </row>
    <row r="101" spans="1:12" ht="18.75" customHeight="1">
      <c r="A101" s="73" t="s">
        <v>136</v>
      </c>
      <c r="B101" s="65">
        <v>-252568.26</v>
      </c>
      <c r="C101" s="65">
        <v>-371598.94</v>
      </c>
      <c r="D101" s="65">
        <v>-432020.62</v>
      </c>
      <c r="E101" s="65">
        <v>-243446.61</v>
      </c>
      <c r="F101" s="65">
        <v>-330392.41</v>
      </c>
      <c r="G101" s="65">
        <v>-467694.15</v>
      </c>
      <c r="H101" s="65">
        <v>-242790.06</v>
      </c>
      <c r="I101" s="65">
        <v>-87846.15</v>
      </c>
      <c r="J101" s="65">
        <v>-144907.98</v>
      </c>
      <c r="K101" s="35">
        <f>SUM(B101:J101)</f>
        <v>-2573265.1799999997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65">
        <v>311304.55</v>
      </c>
      <c r="C103" s="65">
        <v>641568.46</v>
      </c>
      <c r="D103" s="65">
        <v>624282.59</v>
      </c>
      <c r="E103" s="65">
        <v>611666</v>
      </c>
      <c r="F103" s="65">
        <v>289156.61</v>
      </c>
      <c r="G103" s="65">
        <v>145416.4</v>
      </c>
      <c r="H103" s="65">
        <v>391800.93</v>
      </c>
      <c r="I103" s="65">
        <v>56037.83</v>
      </c>
      <c r="J103" s="65">
        <v>268696.92</v>
      </c>
      <c r="K103" s="35">
        <f>SUM(B103:J103)</f>
        <v>3339930.29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4" ref="B106:H106">+B107+B108</f>
        <v>1665826.6899999997</v>
      </c>
      <c r="C106" s="24">
        <f t="shared" si="24"/>
        <v>2683166.61</v>
      </c>
      <c r="D106" s="24">
        <f t="shared" si="24"/>
        <v>3059998.7899999996</v>
      </c>
      <c r="E106" s="24">
        <f t="shared" si="24"/>
        <v>1876260.0099999998</v>
      </c>
      <c r="F106" s="24">
        <f t="shared" si="24"/>
        <v>2054263.34</v>
      </c>
      <c r="G106" s="24">
        <f t="shared" si="24"/>
        <v>2713203.9</v>
      </c>
      <c r="H106" s="24">
        <f t="shared" si="24"/>
        <v>1723156.38</v>
      </c>
      <c r="I106" s="24">
        <f>+I107+I108</f>
        <v>529168.8199999998</v>
      </c>
      <c r="J106" s="24">
        <f>+J107+J108</f>
        <v>1098419.0200000003</v>
      </c>
      <c r="K106" s="46">
        <f>SUM(B106:J106)</f>
        <v>17403463.56</v>
      </c>
      <c r="L106" s="52"/>
    </row>
    <row r="107" spans="1:12" ht="18" customHeight="1">
      <c r="A107" s="16" t="s">
        <v>82</v>
      </c>
      <c r="B107" s="24">
        <f aca="true" t="shared" si="25" ref="B107:J107">+B48+B62+B69+B103</f>
        <v>1648042.2499999998</v>
      </c>
      <c r="C107" s="24">
        <f t="shared" si="25"/>
        <v>2658000.79</v>
      </c>
      <c r="D107" s="24">
        <f t="shared" si="25"/>
        <v>3033872.2499999995</v>
      </c>
      <c r="E107" s="24">
        <f t="shared" si="25"/>
        <v>1853307.5599999998</v>
      </c>
      <c r="F107" s="24">
        <f t="shared" si="25"/>
        <v>2030613.12</v>
      </c>
      <c r="G107" s="24">
        <f t="shared" si="25"/>
        <v>2682733.52</v>
      </c>
      <c r="H107" s="24">
        <f t="shared" si="25"/>
        <v>1702677.17</v>
      </c>
      <c r="I107" s="24">
        <f t="shared" si="25"/>
        <v>529168.8199999998</v>
      </c>
      <c r="J107" s="24">
        <f t="shared" si="25"/>
        <v>1084055.4200000002</v>
      </c>
      <c r="K107" s="46">
        <f>SUM(B107:J107)</f>
        <v>17222470.9</v>
      </c>
      <c r="L107" s="52"/>
    </row>
    <row r="108" spans="1:11" ht="18.75" customHeight="1">
      <c r="A108" s="16" t="s">
        <v>99</v>
      </c>
      <c r="B108" s="24">
        <f aca="true" t="shared" si="26" ref="B108:J108">IF(+B57+B104+B109&lt;0,0,(B57+B104+B109))</f>
        <v>17784.44</v>
      </c>
      <c r="C108" s="24">
        <f t="shared" si="26"/>
        <v>25165.82</v>
      </c>
      <c r="D108" s="24">
        <f t="shared" si="26"/>
        <v>26126.54</v>
      </c>
      <c r="E108" s="24">
        <f t="shared" si="26"/>
        <v>22952.45</v>
      </c>
      <c r="F108" s="24">
        <f t="shared" si="26"/>
        <v>23650.22</v>
      </c>
      <c r="G108" s="24">
        <f t="shared" si="26"/>
        <v>30470.38</v>
      </c>
      <c r="H108" s="24">
        <f t="shared" si="26"/>
        <v>20479.21</v>
      </c>
      <c r="I108" s="19">
        <f t="shared" si="26"/>
        <v>0</v>
      </c>
      <c r="J108" s="24">
        <f t="shared" si="26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17403463.580000002</v>
      </c>
      <c r="L114" s="52"/>
    </row>
    <row r="115" spans="1:11" ht="18.75" customHeight="1">
      <c r="A115" s="26" t="s">
        <v>70</v>
      </c>
      <c r="B115" s="27">
        <v>241715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241715</v>
      </c>
    </row>
    <row r="116" spans="1:11" ht="18.75" customHeight="1">
      <c r="A116" s="26" t="s">
        <v>71</v>
      </c>
      <c r="B116" s="27">
        <v>1424111.69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7" ref="K116:K134">SUM(B116:J116)</f>
        <v>1424111.69</v>
      </c>
    </row>
    <row r="117" spans="1:11" ht="18.75" customHeight="1">
      <c r="A117" s="26" t="s">
        <v>72</v>
      </c>
      <c r="B117" s="38">
        <v>0</v>
      </c>
      <c r="C117" s="27">
        <f>+C106</f>
        <v>2683166.61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7"/>
        <v>2683166.61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2847627.3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7"/>
        <v>2847627.3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212371.5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7"/>
        <v>212371.5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1688634.01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7"/>
        <v>1688634.01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187626.01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7"/>
        <v>187626.01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405045.29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7"/>
        <v>405045.29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726290.7999999999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7"/>
        <v>726290.7999999999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102023.2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7"/>
        <v>102023.2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820904.06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7"/>
        <v>820904.06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756555.25</v>
      </c>
      <c r="H126" s="38">
        <v>0</v>
      </c>
      <c r="I126" s="38">
        <v>0</v>
      </c>
      <c r="J126" s="38">
        <v>0</v>
      </c>
      <c r="K126" s="39">
        <f t="shared" si="27"/>
        <v>756555.25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63427.630000000005</v>
      </c>
      <c r="H127" s="38">
        <v>0</v>
      </c>
      <c r="I127" s="38">
        <v>0</v>
      </c>
      <c r="J127" s="38">
        <v>0</v>
      </c>
      <c r="K127" s="39">
        <f t="shared" si="27"/>
        <v>63427.630000000005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390734.73000000004</v>
      </c>
      <c r="H128" s="38">
        <v>0</v>
      </c>
      <c r="I128" s="38">
        <v>0</v>
      </c>
      <c r="J128" s="38">
        <v>0</v>
      </c>
      <c r="K128" s="39">
        <f t="shared" si="27"/>
        <v>390734.73000000004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421795.27</v>
      </c>
      <c r="H129" s="38">
        <v>0</v>
      </c>
      <c r="I129" s="38">
        <v>0</v>
      </c>
      <c r="J129" s="38">
        <v>0</v>
      </c>
      <c r="K129" s="39">
        <f t="shared" si="27"/>
        <v>421795.27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1080691.02</v>
      </c>
      <c r="H130" s="38">
        <v>0</v>
      </c>
      <c r="I130" s="38">
        <v>0</v>
      </c>
      <c r="J130" s="38">
        <v>0</v>
      </c>
      <c r="K130" s="39">
        <f t="shared" si="27"/>
        <v>1080691.02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651835.55</v>
      </c>
      <c r="I131" s="38">
        <v>0</v>
      </c>
      <c r="J131" s="38">
        <v>0</v>
      </c>
      <c r="K131" s="39">
        <f t="shared" si="27"/>
        <v>651835.55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1071320.82</v>
      </c>
      <c r="I132" s="38">
        <v>0</v>
      </c>
      <c r="J132" s="38">
        <v>0</v>
      </c>
      <c r="K132" s="39">
        <f t="shared" si="27"/>
        <v>1071320.82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529168.82</v>
      </c>
      <c r="J133" s="38"/>
      <c r="K133" s="39">
        <f t="shared" si="27"/>
        <v>529168.82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1098419.02</v>
      </c>
      <c r="K134" s="42">
        <f t="shared" si="27"/>
        <v>1098419.02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 t="s">
        <v>141</v>
      </c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2017-11-30T11:49:49Z</dcterms:modified>
  <cp:category/>
  <cp:version/>
  <cp:contentType/>
  <cp:contentStatus/>
</cp:coreProperties>
</file>