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<sst xmlns="http://schemas.openxmlformats.org/spreadsheetml/2006/main" count="138" uniqueCount="138">
  <si>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</si>
  <si>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</si>
  <si>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</si>
  <si>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</si>
  <si>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</si>
  <si>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</si>
  <si>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</si>
  <si>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</si>
  <si>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</si>
  <si>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</si>
  <si>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</si>
  <si>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</si>
  <si>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</si>
  <si>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</si>
  <si>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</si>
  <si>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</si>
  <si>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</si>
  <si>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</si>
  <si>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</si>
  <si>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</si>
  <si>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</si>
  <si>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</si>
  <si>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</si>
  <si>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</si>
  <si>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</si>
  <si>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</si>
  <si>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</si>
  <si>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</si>
  <si>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</si>
  <si>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</si>
  <si>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</si>
  <si>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</si>
  <si>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</si>
  <si>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</si>
  <si>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</si>
  <si>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</si>
  <si>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</si>
  <si>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</si>
  <si>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</si>
  <si>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</si>
  <si>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</si>
  <si>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</si>
  <si>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</si>
  <si>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</si>
  <si>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</si>
  <si>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</si>
  <si>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</si>
  <si>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</si>
  <si>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</si>
  <si>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</si>
  <si>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</si>
  <si>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</si>
  <si>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</si>
  <si>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</si>
  <si>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</si>
  <si>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</si>
  <si>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</si>
  <si>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</si>
  <si>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</si>
  <si>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</si>
  <si>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</si>
  <si>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</si>
  <si>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</si>
  <si>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</si>
  <si>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</si>
  <si>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</si>
  <si>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</si>
  <si>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</si>
  <si>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</si>
  <si>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</si>
  <si>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</si>
  <si>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</si>
  <si>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</si>
  <si>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</si>
  <si>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</si>
  <si>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</si>
  <si>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</si>
  <si>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</si>
  <si>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</si>
  <si>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</si>
  <si>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</si>
  <si>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</si>
  <si>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</si>
  <si>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</si>
  <si>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</si>
  <si>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</si>
  <si>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</si>
  <si>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</si>
  <si>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</si>
  <si>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</si>
  <si>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</si>
  <si>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</si>
  <si>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</si>
  <si>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</si>
  <si>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</si>
  <si>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</si>
  <si>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</si>
  <si>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</si>
  <si>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</si>
  <si>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</si>
  <si>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</si>
  <si>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</si>
  <si>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</si>
  <si>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</si>
  <si>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</si>
  <si>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</si>
  <si>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</si>
  <si>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</si>
  <si>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</si>
  <si>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</si>
  <si>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</si>
  <si>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</si>
  <si>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</si>
  <si>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</si>
  <si>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</si>
  <si>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</si>
  <si>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</si>
  <si>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</si>
  <si>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</si>
  <si>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</si>
  <si>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</si>
  <si>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</si>
  <si>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</si>
  <si>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</si>
  <si>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</si>
  <si>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</si>
  <si>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</si>
  <si>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</si>
  <si>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</si>
  <si>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</si>
  <si>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</si>
  <si>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</si>
  <si>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</si>
  <si>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</si>
  <si>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</si>
  <si>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</si>
  <si>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20/11/17 - VENCIMENTO 27/11/17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</si>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</sst>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206372</v>
      </c>
      <c r="C7" s="9">
        <f t="shared" si="0"/>
        <v>271075</v>
      </c>
      <c r="D7" s="9">
        <f t="shared" si="0"/>
        <v>311981</v>
      </c>
      <c r="E7" s="9">
        <f t="shared" si="0"/>
        <v>170263</v>
      </c>
      <c r="F7" s="9">
        <f t="shared" si="0"/>
        <v>264720</v>
      </c>
      <c r="G7" s="9">
        <f t="shared" si="0"/>
        <v>457334</v>
      </c>
      <c r="H7" s="9">
        <f t="shared" si="0"/>
        <v>172492</v>
      </c>
      <c r="I7" s="9">
        <f t="shared" si="0"/>
        <v>33432</v>
      </c>
      <c r="J7" s="9">
        <f t="shared" si="0"/>
        <v>118545</v>
      </c>
      <c r="K7" s="9">
        <f t="shared" si="0"/>
        <v>2006214</v>
      </c>
      <c r="L7" s="50"/>
    </row>
    <row r="8" spans="1:11" ht="17.25" customHeight="1">
      <c r="A8" s="10" t="s">
        <v>97</v>
      </c>
      <c r="B8" s="11">
        <f>B9+B12+B16</f>
        <v>98023</v>
      </c>
      <c r="C8" s="11">
        <f aca="true" t="shared" si="1" ref="C8:J8">C9+C12+C16</f>
        <v>133392</v>
      </c>
      <c r="D8" s="11">
        <f t="shared" si="1"/>
        <v>144283</v>
      </c>
      <c r="E8" s="11">
        <f t="shared" si="1"/>
        <v>84115</v>
      </c>
      <c r="F8" s="11">
        <f t="shared" si="1"/>
        <v>121035</v>
      </c>
      <c r="G8" s="11">
        <f t="shared" si="1"/>
        <v>210462</v>
      </c>
      <c r="H8" s="11">
        <f t="shared" si="1"/>
        <v>91441</v>
      </c>
      <c r="I8" s="11">
        <f t="shared" si="1"/>
        <v>14931</v>
      </c>
      <c r="J8" s="11">
        <f t="shared" si="1"/>
        <v>54857</v>
      </c>
      <c r="K8" s="11">
        <f>SUM(B8:J8)</f>
        <v>952539</v>
      </c>
    </row>
    <row r="9" spans="1:11" ht="17.25" customHeight="1">
      <c r="A9" s="15" t="s">
        <v>16</v>
      </c>
      <c r="B9" s="13">
        <f>+B10+B11</f>
        <v>16310</v>
      </c>
      <c r="C9" s="13">
        <f aca="true" t="shared" si="2" ref="C9:J9">+C10+C11</f>
        <v>24777</v>
      </c>
      <c r="D9" s="13">
        <f t="shared" si="2"/>
        <v>24096</v>
      </c>
      <c r="E9" s="13">
        <f t="shared" si="2"/>
        <v>14990</v>
      </c>
      <c r="F9" s="13">
        <f t="shared" si="2"/>
        <v>17735</v>
      </c>
      <c r="G9" s="13">
        <f t="shared" si="2"/>
        <v>22098</v>
      </c>
      <c r="H9" s="13">
        <f t="shared" si="2"/>
        <v>16922</v>
      </c>
      <c r="I9" s="13">
        <f t="shared" si="2"/>
        <v>3235</v>
      </c>
      <c r="J9" s="13">
        <f t="shared" si="2"/>
        <v>8871</v>
      </c>
      <c r="K9" s="11">
        <f>SUM(B9:J9)</f>
        <v>149034</v>
      </c>
    </row>
    <row r="10" spans="1:11" ht="17.25" customHeight="1">
      <c r="A10" s="29" t="s">
        <v>17</v>
      </c>
      <c r="B10" s="13">
        <v>16310</v>
      </c>
      <c r="C10" s="13">
        <v>24777</v>
      </c>
      <c r="D10" s="13">
        <v>24096</v>
      </c>
      <c r="E10" s="13">
        <v>14990</v>
      </c>
      <c r="F10" s="13">
        <v>17735</v>
      </c>
      <c r="G10" s="13">
        <v>22098</v>
      </c>
      <c r="H10" s="13">
        <v>16922</v>
      </c>
      <c r="I10" s="13">
        <v>3235</v>
      </c>
      <c r="J10" s="13">
        <v>8871</v>
      </c>
      <c r="K10" s="11">
        <f>SUM(B10:J10)</f>
        <v>149034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76170</v>
      </c>
      <c r="C12" s="17">
        <f t="shared" si="3"/>
        <v>101124</v>
      </c>
      <c r="D12" s="17">
        <f t="shared" si="3"/>
        <v>112370</v>
      </c>
      <c r="E12" s="17">
        <f t="shared" si="3"/>
        <v>64617</v>
      </c>
      <c r="F12" s="17">
        <f t="shared" si="3"/>
        <v>95006</v>
      </c>
      <c r="G12" s="17">
        <f t="shared" si="3"/>
        <v>174700</v>
      </c>
      <c r="H12" s="17">
        <f t="shared" si="3"/>
        <v>69986</v>
      </c>
      <c r="I12" s="17">
        <f t="shared" si="3"/>
        <v>10768</v>
      </c>
      <c r="J12" s="17">
        <f t="shared" si="3"/>
        <v>43038</v>
      </c>
      <c r="K12" s="11">
        <f aca="true" t="shared" si="4" ref="K12:K27">SUM(B12:J12)</f>
        <v>747779</v>
      </c>
    </row>
    <row r="13" spans="1:13" ht="17.25" customHeight="1">
      <c r="A13" s="14" t="s">
        <v>19</v>
      </c>
      <c r="B13" s="13">
        <v>35653</v>
      </c>
      <c r="C13" s="13">
        <v>51791</v>
      </c>
      <c r="D13" s="13">
        <v>57490</v>
      </c>
      <c r="E13" s="13">
        <v>32837</v>
      </c>
      <c r="F13" s="13">
        <v>45607</v>
      </c>
      <c r="G13" s="13">
        <v>76598</v>
      </c>
      <c r="H13" s="13">
        <v>31086</v>
      </c>
      <c r="I13" s="13">
        <v>5917</v>
      </c>
      <c r="J13" s="13">
        <v>21674</v>
      </c>
      <c r="K13" s="11">
        <f t="shared" si="4"/>
        <v>358653</v>
      </c>
      <c r="L13" s="50"/>
      <c r="M13" s="51"/>
    </row>
    <row r="14" spans="1:12" ht="17.25" customHeight="1">
      <c r="A14" s="14" t="s">
        <v>20</v>
      </c>
      <c r="B14" s="13">
        <v>38666</v>
      </c>
      <c r="C14" s="13">
        <v>46802</v>
      </c>
      <c r="D14" s="13">
        <v>52848</v>
      </c>
      <c r="E14" s="13">
        <v>30111</v>
      </c>
      <c r="F14" s="13">
        <v>47577</v>
      </c>
      <c r="G14" s="13">
        <v>95005</v>
      </c>
      <c r="H14" s="13">
        <v>36235</v>
      </c>
      <c r="I14" s="13">
        <v>4538</v>
      </c>
      <c r="J14" s="13">
        <v>20761</v>
      </c>
      <c r="K14" s="11">
        <f t="shared" si="4"/>
        <v>372543</v>
      </c>
      <c r="L14" s="50"/>
    </row>
    <row r="15" spans="1:11" ht="17.25" customHeight="1">
      <c r="A15" s="14" t="s">
        <v>21</v>
      </c>
      <c r="B15" s="13">
        <v>1851</v>
      </c>
      <c r="C15" s="13">
        <v>2531</v>
      </c>
      <c r="D15" s="13">
        <v>2032</v>
      </c>
      <c r="E15" s="13">
        <v>1669</v>
      </c>
      <c r="F15" s="13">
        <v>1822</v>
      </c>
      <c r="G15" s="13">
        <v>3097</v>
      </c>
      <c r="H15" s="13">
        <v>2665</v>
      </c>
      <c r="I15" s="13">
        <v>313</v>
      </c>
      <c r="J15" s="13">
        <v>603</v>
      </c>
      <c r="K15" s="11">
        <f t="shared" si="4"/>
        <v>16583</v>
      </c>
    </row>
    <row r="16" spans="1:11" ht="17.25" customHeight="1">
      <c r="A16" s="15" t="s">
        <v>93</v>
      </c>
      <c r="B16" s="13">
        <f>B17+B18+B19</f>
        <v>5543</v>
      </c>
      <c r="C16" s="13">
        <f aca="true" t="shared" si="5" ref="C16:J16">C17+C18+C19</f>
        <v>7491</v>
      </c>
      <c r="D16" s="13">
        <f t="shared" si="5"/>
        <v>7817</v>
      </c>
      <c r="E16" s="13">
        <f t="shared" si="5"/>
        <v>4508</v>
      </c>
      <c r="F16" s="13">
        <f t="shared" si="5"/>
        <v>8294</v>
      </c>
      <c r="G16" s="13">
        <f t="shared" si="5"/>
        <v>13664</v>
      </c>
      <c r="H16" s="13">
        <f t="shared" si="5"/>
        <v>4533</v>
      </c>
      <c r="I16" s="13">
        <f t="shared" si="5"/>
        <v>928</v>
      </c>
      <c r="J16" s="13">
        <f t="shared" si="5"/>
        <v>2948</v>
      </c>
      <c r="K16" s="11">
        <f t="shared" si="4"/>
        <v>55726</v>
      </c>
    </row>
    <row r="17" spans="1:11" ht="17.25" customHeight="1">
      <c r="A17" s="14" t="s">
        <v>94</v>
      </c>
      <c r="B17" s="13">
        <v>5515</v>
      </c>
      <c r="C17" s="13">
        <v>7458</v>
      </c>
      <c r="D17" s="13">
        <v>7786</v>
      </c>
      <c r="E17" s="13">
        <v>4484</v>
      </c>
      <c r="F17" s="13">
        <v>8256</v>
      </c>
      <c r="G17" s="13">
        <v>13586</v>
      </c>
      <c r="H17" s="13">
        <v>4507</v>
      </c>
      <c r="I17" s="13">
        <v>923</v>
      </c>
      <c r="J17" s="13">
        <v>2936</v>
      </c>
      <c r="K17" s="11">
        <f t="shared" si="4"/>
        <v>55451</v>
      </c>
    </row>
    <row r="18" spans="1:11" ht="17.25" customHeight="1">
      <c r="A18" s="14" t="s">
        <v>95</v>
      </c>
      <c r="B18" s="13">
        <v>27</v>
      </c>
      <c r="C18" s="13">
        <v>28</v>
      </c>
      <c r="D18" s="13">
        <v>28</v>
      </c>
      <c r="E18" s="13">
        <v>21</v>
      </c>
      <c r="F18" s="13">
        <v>31</v>
      </c>
      <c r="G18" s="13">
        <v>77</v>
      </c>
      <c r="H18" s="13">
        <v>22</v>
      </c>
      <c r="I18" s="13">
        <v>4</v>
      </c>
      <c r="J18" s="13">
        <v>12</v>
      </c>
      <c r="K18" s="11">
        <f t="shared" si="4"/>
        <v>250</v>
      </c>
    </row>
    <row r="19" spans="1:11" ht="17.25" customHeight="1">
      <c r="A19" s="14" t="s">
        <v>96</v>
      </c>
      <c r="B19" s="13">
        <v>1</v>
      </c>
      <c r="C19" s="13">
        <v>5</v>
      </c>
      <c r="D19" s="13">
        <v>3</v>
      </c>
      <c r="E19" s="13">
        <v>3</v>
      </c>
      <c r="F19" s="13">
        <v>7</v>
      </c>
      <c r="G19" s="13">
        <v>1</v>
      </c>
      <c r="H19" s="13">
        <v>4</v>
      </c>
      <c r="I19" s="13">
        <v>1</v>
      </c>
      <c r="J19" s="13">
        <v>0</v>
      </c>
      <c r="K19" s="11">
        <f t="shared" si="4"/>
        <v>25</v>
      </c>
    </row>
    <row r="20" spans="1:11" ht="17.25" customHeight="1">
      <c r="A20" s="16" t="s">
        <v>22</v>
      </c>
      <c r="B20" s="11">
        <f>+B21+B22+B23</f>
        <v>55260</v>
      </c>
      <c r="C20" s="11">
        <f aca="true" t="shared" si="6" ref="C20:J20">+C21+C22+C23</f>
        <v>63565</v>
      </c>
      <c r="D20" s="11">
        <f t="shared" si="6"/>
        <v>81858</v>
      </c>
      <c r="E20" s="11">
        <f t="shared" si="6"/>
        <v>41651</v>
      </c>
      <c r="F20" s="11">
        <f t="shared" si="6"/>
        <v>80080</v>
      </c>
      <c r="G20" s="11">
        <f t="shared" si="6"/>
        <v>156834</v>
      </c>
      <c r="H20" s="11">
        <f t="shared" si="6"/>
        <v>42967</v>
      </c>
      <c r="I20" s="11">
        <f t="shared" si="6"/>
        <v>8782</v>
      </c>
      <c r="J20" s="11">
        <f t="shared" si="6"/>
        <v>28296</v>
      </c>
      <c r="K20" s="11">
        <f t="shared" si="4"/>
        <v>559293</v>
      </c>
    </row>
    <row r="21" spans="1:12" ht="17.25" customHeight="1">
      <c r="A21" s="12" t="s">
        <v>23</v>
      </c>
      <c r="B21" s="13">
        <v>27285</v>
      </c>
      <c r="C21" s="13">
        <v>35128</v>
      </c>
      <c r="D21" s="13">
        <v>45452</v>
      </c>
      <c r="E21" s="13">
        <v>22956</v>
      </c>
      <c r="F21" s="13">
        <v>40715</v>
      </c>
      <c r="G21" s="13">
        <v>71534</v>
      </c>
      <c r="H21" s="13">
        <v>21138</v>
      </c>
      <c r="I21" s="13">
        <v>5299</v>
      </c>
      <c r="J21" s="13">
        <v>14806</v>
      </c>
      <c r="K21" s="11">
        <f t="shared" si="4"/>
        <v>284313</v>
      </c>
      <c r="L21" s="50"/>
    </row>
    <row r="22" spans="1:12" ht="17.25" customHeight="1">
      <c r="A22" s="12" t="s">
        <v>24</v>
      </c>
      <c r="B22" s="13">
        <v>27110</v>
      </c>
      <c r="C22" s="13">
        <v>27390</v>
      </c>
      <c r="D22" s="13">
        <v>35422</v>
      </c>
      <c r="E22" s="13">
        <v>18062</v>
      </c>
      <c r="F22" s="13">
        <v>38392</v>
      </c>
      <c r="G22" s="13">
        <v>83565</v>
      </c>
      <c r="H22" s="13">
        <v>20941</v>
      </c>
      <c r="I22" s="13">
        <v>3363</v>
      </c>
      <c r="J22" s="13">
        <v>13204</v>
      </c>
      <c r="K22" s="11">
        <f t="shared" si="4"/>
        <v>267449</v>
      </c>
      <c r="L22" s="50"/>
    </row>
    <row r="23" spans="1:11" ht="17.25" customHeight="1">
      <c r="A23" s="12" t="s">
        <v>25</v>
      </c>
      <c r="B23" s="13">
        <v>865</v>
      </c>
      <c r="C23" s="13">
        <v>1047</v>
      </c>
      <c r="D23" s="13">
        <v>984</v>
      </c>
      <c r="E23" s="13">
        <v>633</v>
      </c>
      <c r="F23" s="13">
        <v>973</v>
      </c>
      <c r="G23" s="13">
        <v>1735</v>
      </c>
      <c r="H23" s="13">
        <v>888</v>
      </c>
      <c r="I23" s="13">
        <v>120</v>
      </c>
      <c r="J23" s="13">
        <v>286</v>
      </c>
      <c r="K23" s="11">
        <f t="shared" si="4"/>
        <v>7531</v>
      </c>
    </row>
    <row r="24" spans="1:11" ht="17.25" customHeight="1">
      <c r="A24" s="16" t="s">
        <v>26</v>
      </c>
      <c r="B24" s="13">
        <f>+B25+B26</f>
        <v>53089</v>
      </c>
      <c r="C24" s="13">
        <f aca="true" t="shared" si="7" ref="C24:J24">+C25+C26</f>
        <v>74118</v>
      </c>
      <c r="D24" s="13">
        <f t="shared" si="7"/>
        <v>85840</v>
      </c>
      <c r="E24" s="13">
        <f t="shared" si="7"/>
        <v>44497</v>
      </c>
      <c r="F24" s="13">
        <f t="shared" si="7"/>
        <v>63605</v>
      </c>
      <c r="G24" s="13">
        <f t="shared" si="7"/>
        <v>90038</v>
      </c>
      <c r="H24" s="13">
        <f t="shared" si="7"/>
        <v>37066</v>
      </c>
      <c r="I24" s="13">
        <f t="shared" si="7"/>
        <v>9719</v>
      </c>
      <c r="J24" s="13">
        <f t="shared" si="7"/>
        <v>35392</v>
      </c>
      <c r="K24" s="11">
        <f t="shared" si="4"/>
        <v>493364</v>
      </c>
    </row>
    <row r="25" spans="1:12" ht="17.25" customHeight="1">
      <c r="A25" s="12" t="s">
        <v>115</v>
      </c>
      <c r="B25" s="13">
        <v>25740</v>
      </c>
      <c r="C25" s="13">
        <v>39279</v>
      </c>
      <c r="D25" s="13">
        <v>48668</v>
      </c>
      <c r="E25" s="13">
        <v>25507</v>
      </c>
      <c r="F25" s="13">
        <v>32130</v>
      </c>
      <c r="G25" s="13">
        <v>44274</v>
      </c>
      <c r="H25" s="13">
        <v>19195</v>
      </c>
      <c r="I25" s="13">
        <v>6533</v>
      </c>
      <c r="J25" s="13">
        <v>18831</v>
      </c>
      <c r="K25" s="11">
        <f t="shared" si="4"/>
        <v>260157</v>
      </c>
      <c r="L25" s="50"/>
    </row>
    <row r="26" spans="1:12" ht="17.25" customHeight="1">
      <c r="A26" s="12" t="s">
        <v>116</v>
      </c>
      <c r="B26" s="13">
        <v>27349</v>
      </c>
      <c r="C26" s="13">
        <v>34839</v>
      </c>
      <c r="D26" s="13">
        <v>37172</v>
      </c>
      <c r="E26" s="13">
        <v>18990</v>
      </c>
      <c r="F26" s="13">
        <v>31475</v>
      </c>
      <c r="G26" s="13">
        <v>45764</v>
      </c>
      <c r="H26" s="13">
        <v>17871</v>
      </c>
      <c r="I26" s="13">
        <v>3186</v>
      </c>
      <c r="J26" s="13">
        <v>16561</v>
      </c>
      <c r="K26" s="11">
        <f t="shared" si="4"/>
        <v>233207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1018</v>
      </c>
      <c r="I27" s="11">
        <v>0</v>
      </c>
      <c r="J27" s="11">
        <v>0</v>
      </c>
      <c r="K27" s="11">
        <f t="shared" si="4"/>
        <v>1018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30384.93</v>
      </c>
      <c r="I35" s="19">
        <v>0</v>
      </c>
      <c r="J35" s="19">
        <v>0</v>
      </c>
      <c r="K35" s="23">
        <f>SUM(B35:J35)</f>
        <v>30384.93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611130.0900000001</v>
      </c>
      <c r="C47" s="22">
        <f aca="true" t="shared" si="12" ref="C47:H47">+C48+C57</f>
        <v>897023.3099999999</v>
      </c>
      <c r="D47" s="22">
        <f t="shared" si="12"/>
        <v>1154863.9400000002</v>
      </c>
      <c r="E47" s="22">
        <f t="shared" si="12"/>
        <v>547269.75</v>
      </c>
      <c r="F47" s="22">
        <f t="shared" si="12"/>
        <v>830371.5399999999</v>
      </c>
      <c r="G47" s="22">
        <f t="shared" si="12"/>
        <v>1206251.63</v>
      </c>
      <c r="H47" s="22">
        <f t="shared" si="12"/>
        <v>559860</v>
      </c>
      <c r="I47" s="22">
        <f>+I48+I57</f>
        <v>174905.43</v>
      </c>
      <c r="J47" s="22">
        <f>+J48+J57</f>
        <v>382386.79999999993</v>
      </c>
      <c r="K47" s="22">
        <f>SUM(B47:J47)</f>
        <v>6364062.489999999</v>
      </c>
    </row>
    <row r="48" spans="1:11" ht="17.25" customHeight="1">
      <c r="A48" s="16" t="s">
        <v>108</v>
      </c>
      <c r="B48" s="23">
        <f>SUM(B49:B56)</f>
        <v>593345.6500000001</v>
      </c>
      <c r="C48" s="23">
        <f aca="true" t="shared" si="13" ref="C48:J48">SUM(C49:C56)</f>
        <v>871857.49</v>
      </c>
      <c r="D48" s="23">
        <f t="shared" si="13"/>
        <v>1128737.4000000001</v>
      </c>
      <c r="E48" s="23">
        <f t="shared" si="13"/>
        <v>524317.3</v>
      </c>
      <c r="F48" s="23">
        <f t="shared" si="13"/>
        <v>806721.32</v>
      </c>
      <c r="G48" s="23">
        <f t="shared" si="13"/>
        <v>1175781.25</v>
      </c>
      <c r="H48" s="23">
        <f t="shared" si="13"/>
        <v>539380.79</v>
      </c>
      <c r="I48" s="23">
        <f t="shared" si="13"/>
        <v>174905.43</v>
      </c>
      <c r="J48" s="23">
        <f t="shared" si="13"/>
        <v>368023.19999999995</v>
      </c>
      <c r="K48" s="23">
        <f aca="true" t="shared" si="14" ref="K48:K57">SUM(B48:J48)</f>
        <v>6183069.83</v>
      </c>
    </row>
    <row r="49" spans="1:11" ht="17.25" customHeight="1">
      <c r="A49" s="34" t="s">
        <v>43</v>
      </c>
      <c r="B49" s="23">
        <f aca="true" t="shared" si="15" ref="B49:H49">ROUND(B30*B7,2)</f>
        <v>590244.56</v>
      </c>
      <c r="C49" s="23">
        <f t="shared" si="15"/>
        <v>865488.26</v>
      </c>
      <c r="D49" s="23">
        <f t="shared" si="15"/>
        <v>1123911.55</v>
      </c>
      <c r="E49" s="23">
        <f t="shared" si="15"/>
        <v>521651.78</v>
      </c>
      <c r="F49" s="23">
        <f t="shared" si="15"/>
        <v>802683.98</v>
      </c>
      <c r="G49" s="23">
        <f t="shared" si="15"/>
        <v>1170134.77</v>
      </c>
      <c r="H49" s="23">
        <f t="shared" si="15"/>
        <v>506074.28</v>
      </c>
      <c r="I49" s="23">
        <f>ROUND(I30*I7,2)</f>
        <v>173839.71</v>
      </c>
      <c r="J49" s="23">
        <f>ROUND(J30*J7,2)</f>
        <v>365806.16</v>
      </c>
      <c r="K49" s="23">
        <f t="shared" si="14"/>
        <v>6119835.050000001</v>
      </c>
    </row>
    <row r="50" spans="1:11" ht="17.25" customHeight="1">
      <c r="A50" s="34" t="s">
        <v>44</v>
      </c>
      <c r="B50" s="19">
        <v>0</v>
      </c>
      <c r="C50" s="23">
        <f>ROUND(C31*C7,2)</f>
        <v>1923.78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1923.78</v>
      </c>
    </row>
    <row r="51" spans="1:11" ht="17.25" customHeight="1">
      <c r="A51" s="64" t="s">
        <v>104</v>
      </c>
      <c r="B51" s="65">
        <f aca="true" t="shared" si="16" ref="B51:H51">ROUND(B32*B7,2)</f>
        <v>-990.59</v>
      </c>
      <c r="C51" s="65">
        <f t="shared" si="16"/>
        <v>-1328.27</v>
      </c>
      <c r="D51" s="65">
        <f t="shared" si="16"/>
        <v>-1559.91</v>
      </c>
      <c r="E51" s="65">
        <f t="shared" si="16"/>
        <v>-779.88</v>
      </c>
      <c r="F51" s="65">
        <f t="shared" si="16"/>
        <v>-1244.18</v>
      </c>
      <c r="G51" s="65">
        <f t="shared" si="16"/>
        <v>-1783.6</v>
      </c>
      <c r="H51" s="65">
        <f t="shared" si="16"/>
        <v>-793.46</v>
      </c>
      <c r="I51" s="19">
        <v>0</v>
      </c>
      <c r="J51" s="19">
        <v>0</v>
      </c>
      <c r="K51" s="65">
        <f>SUM(B51:J51)</f>
        <v>-8479.89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30384.93</v>
      </c>
      <c r="I53" s="31">
        <f>+I35</f>
        <v>0</v>
      </c>
      <c r="J53" s="31">
        <f>+J35</f>
        <v>0</v>
      </c>
      <c r="K53" s="23">
        <f t="shared" si="14"/>
        <v>30384.93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-62978</v>
      </c>
      <c r="C61" s="35">
        <f t="shared" si="17"/>
        <v>-95211.39</v>
      </c>
      <c r="D61" s="35">
        <f t="shared" si="17"/>
        <v>-92674.53</v>
      </c>
      <c r="E61" s="35">
        <f t="shared" si="17"/>
        <v>-57962</v>
      </c>
      <c r="F61" s="35">
        <f t="shared" si="17"/>
        <v>-69786.33</v>
      </c>
      <c r="G61" s="35">
        <f t="shared" si="17"/>
        <v>-86978.79999999999</v>
      </c>
      <c r="H61" s="35">
        <f t="shared" si="17"/>
        <v>-64303.6</v>
      </c>
      <c r="I61" s="35">
        <f t="shared" si="17"/>
        <v>-14765.57</v>
      </c>
      <c r="J61" s="35">
        <f t="shared" si="17"/>
        <v>-33709.8</v>
      </c>
      <c r="K61" s="35">
        <f>SUM(B61:J61)</f>
        <v>-578370.02</v>
      </c>
    </row>
    <row r="62" spans="1:11" ht="18.75" customHeight="1">
      <c r="A62" s="16" t="s">
        <v>74</v>
      </c>
      <c r="B62" s="35">
        <f aca="true" t="shared" si="18" ref="B62:J62">B63+B64+B65+B66+B67+B68</f>
        <v>-61978</v>
      </c>
      <c r="C62" s="35">
        <f t="shared" si="18"/>
        <v>-94152.6</v>
      </c>
      <c r="D62" s="35">
        <f t="shared" si="18"/>
        <v>-91564.8</v>
      </c>
      <c r="E62" s="35">
        <f t="shared" si="18"/>
        <v>-56962</v>
      </c>
      <c r="F62" s="35">
        <f t="shared" si="18"/>
        <v>-67393</v>
      </c>
      <c r="G62" s="35">
        <f t="shared" si="18"/>
        <v>-83972.4</v>
      </c>
      <c r="H62" s="35">
        <f t="shared" si="18"/>
        <v>-64303.6</v>
      </c>
      <c r="I62" s="35">
        <f t="shared" si="18"/>
        <v>-12293</v>
      </c>
      <c r="J62" s="35">
        <f t="shared" si="18"/>
        <v>-33709.8</v>
      </c>
      <c r="K62" s="35">
        <f aca="true" t="shared" si="19" ref="K62:K91">SUM(B62:J62)</f>
        <v>-566329.2000000001</v>
      </c>
    </row>
    <row r="63" spans="1:11" ht="18.75" customHeight="1">
      <c r="A63" s="12" t="s">
        <v>75</v>
      </c>
      <c r="B63" s="35">
        <f>-ROUND(B9*$D$3,2)</f>
        <v>-61978</v>
      </c>
      <c r="C63" s="35">
        <f aca="true" t="shared" si="20" ref="C63:J63">-ROUND(C9*$D$3,2)</f>
        <v>-94152.6</v>
      </c>
      <c r="D63" s="35">
        <f t="shared" si="20"/>
        <v>-91564.8</v>
      </c>
      <c r="E63" s="35">
        <f t="shared" si="20"/>
        <v>-56962</v>
      </c>
      <c r="F63" s="35">
        <f t="shared" si="20"/>
        <v>-67393</v>
      </c>
      <c r="G63" s="35">
        <f t="shared" si="20"/>
        <v>-83972.4</v>
      </c>
      <c r="H63" s="35">
        <f t="shared" si="20"/>
        <v>-64303.6</v>
      </c>
      <c r="I63" s="35">
        <f t="shared" si="20"/>
        <v>-12293</v>
      </c>
      <c r="J63" s="35">
        <f t="shared" si="20"/>
        <v>-33709.8</v>
      </c>
      <c r="K63" s="35">
        <f t="shared" si="19"/>
        <v>-566329.2000000001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548152.0900000001</v>
      </c>
      <c r="C106" s="24">
        <f t="shared" si="22"/>
        <v>801811.9199999999</v>
      </c>
      <c r="D106" s="24">
        <f t="shared" si="22"/>
        <v>1062189.4100000001</v>
      </c>
      <c r="E106" s="24">
        <f t="shared" si="22"/>
        <v>489307.75000000006</v>
      </c>
      <c r="F106" s="24">
        <f t="shared" si="22"/>
        <v>760585.21</v>
      </c>
      <c r="G106" s="24">
        <f t="shared" si="22"/>
        <v>1119272.83</v>
      </c>
      <c r="H106" s="24">
        <f t="shared" si="22"/>
        <v>495556.4000000001</v>
      </c>
      <c r="I106" s="24">
        <f>+I107+I108</f>
        <v>160139.86</v>
      </c>
      <c r="J106" s="24">
        <f>+J107+J108</f>
        <v>348676.99999999994</v>
      </c>
      <c r="K106" s="46">
        <f>SUM(B106:J106)</f>
        <v>5785692.470000001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530367.6500000001</v>
      </c>
      <c r="C107" s="24">
        <f t="shared" si="23"/>
        <v>776646.1</v>
      </c>
      <c r="D107" s="24">
        <f t="shared" si="23"/>
        <v>1036062.8700000001</v>
      </c>
      <c r="E107" s="24">
        <f t="shared" si="23"/>
        <v>466355.30000000005</v>
      </c>
      <c r="F107" s="24">
        <f t="shared" si="23"/>
        <v>736934.99</v>
      </c>
      <c r="G107" s="24">
        <f t="shared" si="23"/>
        <v>1088802.4500000002</v>
      </c>
      <c r="H107" s="24">
        <f t="shared" si="23"/>
        <v>475077.19000000006</v>
      </c>
      <c r="I107" s="24">
        <f t="shared" si="23"/>
        <v>160139.86</v>
      </c>
      <c r="J107" s="24">
        <f t="shared" si="23"/>
        <v>334313.39999999997</v>
      </c>
      <c r="K107" s="46">
        <f>SUM(B107:J107)</f>
        <v>5604699.810000001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5785692.5</v>
      </c>
      <c r="L114" s="52"/>
    </row>
    <row r="115" spans="1:11" ht="18.75" customHeight="1">
      <c r="A115" s="26" t="s">
        <v>70</v>
      </c>
      <c r="B115" s="27">
        <v>67954.15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67954.15</v>
      </c>
    </row>
    <row r="116" spans="1:11" ht="18.75" customHeight="1">
      <c r="A116" s="26" t="s">
        <v>71</v>
      </c>
      <c r="B116" s="27">
        <v>480197.94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480197.94</v>
      </c>
    </row>
    <row r="117" spans="1:11" ht="18.75" customHeight="1">
      <c r="A117" s="26" t="s">
        <v>72</v>
      </c>
      <c r="B117" s="38">
        <v>0</v>
      </c>
      <c r="C117" s="27">
        <f>+C106</f>
        <v>801811.9199999999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801811.9199999999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989664.57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989664.57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72524.85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72524.85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440376.97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440376.97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48930.78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48930.78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143503.32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143503.32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269392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269392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44441.15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44441.15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303248.75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303248.75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335744.18</v>
      </c>
      <c r="H126" s="38">
        <v>0</v>
      </c>
      <c r="I126" s="38">
        <v>0</v>
      </c>
      <c r="J126" s="38">
        <v>0</v>
      </c>
      <c r="K126" s="39">
        <f t="shared" si="25"/>
        <v>335744.18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31549.02</v>
      </c>
      <c r="H127" s="38">
        <v>0</v>
      </c>
      <c r="I127" s="38">
        <v>0</v>
      </c>
      <c r="J127" s="38">
        <v>0</v>
      </c>
      <c r="K127" s="39">
        <f t="shared" si="25"/>
        <v>31549.02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154462.67</v>
      </c>
      <c r="H128" s="38">
        <v>0</v>
      </c>
      <c r="I128" s="38">
        <v>0</v>
      </c>
      <c r="J128" s="38">
        <v>0</v>
      </c>
      <c r="K128" s="39">
        <f t="shared" si="25"/>
        <v>154462.67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148818.84</v>
      </c>
      <c r="H129" s="38">
        <v>0</v>
      </c>
      <c r="I129" s="38">
        <v>0</v>
      </c>
      <c r="J129" s="38">
        <v>0</v>
      </c>
      <c r="K129" s="39">
        <f t="shared" si="25"/>
        <v>148818.84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448698.13</v>
      </c>
      <c r="H130" s="38">
        <v>0</v>
      </c>
      <c r="I130" s="38">
        <v>0</v>
      </c>
      <c r="J130" s="38">
        <v>0</v>
      </c>
      <c r="K130" s="39">
        <f t="shared" si="25"/>
        <v>448698.13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170060.69</v>
      </c>
      <c r="I131" s="38">
        <v>0</v>
      </c>
      <c r="J131" s="38">
        <v>0</v>
      </c>
      <c r="K131" s="39">
        <f t="shared" si="25"/>
        <v>170060.69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325495.71</v>
      </c>
      <c r="I132" s="38">
        <v>0</v>
      </c>
      <c r="J132" s="38">
        <v>0</v>
      </c>
      <c r="K132" s="39">
        <f t="shared" si="25"/>
        <v>325495.71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160139.86</v>
      </c>
      <c r="J133" s="38"/>
      <c r="K133" s="39">
        <f t="shared" si="25"/>
        <v>160139.86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348677</v>
      </c>
      <c r="K134" s="42">
        <f t="shared" si="25"/>
        <v>348677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2017-11-27T12:30:58Z</dcterms:modified>
  <cp:category/>
  <cp:version/>
  <cp:contentType/>
  <cp:contentStatus/>
</cp:coreProperties>
</file>