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<sst xmlns="http://schemas.openxmlformats.org/spreadsheetml/2006/main" count="138" uniqueCount="138">
  <si>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</si>
  <si>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</si>
  <si>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</si>
  <si>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</si>
  <si>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</si>
  <si>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</si>
  <si>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</si>
  <si>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</si>
  <si>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</si>
  <si>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</si>
  <si>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</si>
  <si>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</si>
  <si>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</si>
  <si>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</si>
  <si>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</si>
  <si>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</si>
  <si>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</si>
  <si>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</si>
  <si>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</si>
  <si>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</si>
  <si>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</si>
  <si>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</si>
  <si>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</si>
  <si>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</si>
  <si>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</si>
  <si>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</si>
  <si>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</si>
  <si>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</si>
  <si>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</si>
  <si>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</si>
  <si>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</si>
  <si>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</si>
  <si>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</si>
  <si>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</si>
  <si>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</si>
  <si>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</si>
  <si>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</si>
  <si>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</si>
  <si>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</si>
  <si>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</si>
  <si>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</si>
  <si>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</si>
  <si>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</si>
  <si>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</si>
  <si>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</si>
  <si>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</si>
  <si>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</si>
  <si>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</si>
  <si>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</si>
  <si>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</si>
  <si>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</si>
  <si>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</si>
  <si>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</si>
  <si>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</si>
  <si>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</si>
  <si>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</si>
  <si>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</si>
  <si>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</si>
  <si>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</si>
  <si>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</si>
  <si>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</si>
  <si>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</si>
  <si>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</si>
  <si>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</si>
  <si>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</si>
  <si>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</si>
  <si>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</si>
  <si>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</si>
  <si>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</si>
  <si>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</si>
  <si>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</si>
  <si>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</si>
  <si>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</si>
  <si>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</si>
  <si>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</si>
  <si>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</si>
  <si>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</si>
  <si>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</si>
  <si>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</si>
  <si>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</si>
  <si>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</si>
  <si>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</si>
  <si>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</si>
  <si>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</si>
  <si>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</si>
  <si>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</si>
  <si>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</si>
  <si>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</si>
  <si>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</si>
  <si>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</si>
  <si>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</si>
  <si>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</si>
  <si>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</si>
  <si>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</si>
  <si>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</si>
  <si>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</si>
  <si>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</si>
  <si>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</si>
  <si>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</si>
  <si>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</si>
  <si>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</si>
  <si>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</si>
  <si>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</si>
  <si>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</si>
  <si>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</si>
  <si>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</si>
  <si>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</si>
  <si>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</si>
  <si>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</si>
  <si>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</si>
  <si>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</si>
  <si>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</si>
  <si>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</si>
  <si>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</si>
  <si>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</si>
  <si>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</si>
  <si>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</si>
  <si>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</si>
  <si>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</si>
  <si>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</si>
  <si>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</si>
  <si>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</si>
  <si>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</si>
  <si>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</si>
  <si>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</si>
  <si>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</si>
  <si>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</si>
  <si>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</si>
  <si>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</si>
  <si>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</si>
  <si>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</si>
  <si>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</si>
  <si>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</si>
  <si>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</si>
  <si>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</si>
  <si>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</si>
  <si>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19/11/17 - VENCIMENTO 27/11/17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</si>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</sst>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166143</v>
      </c>
      <c r="C7" s="9">
        <f t="shared" si="0"/>
        <v>226935</v>
      </c>
      <c r="D7" s="9">
        <f t="shared" si="0"/>
        <v>248227</v>
      </c>
      <c r="E7" s="9">
        <f t="shared" si="0"/>
        <v>137305</v>
      </c>
      <c r="F7" s="9">
        <f t="shared" si="0"/>
        <v>233976</v>
      </c>
      <c r="G7" s="9">
        <f t="shared" si="0"/>
        <v>390424</v>
      </c>
      <c r="H7" s="9">
        <f t="shared" si="0"/>
        <v>145653</v>
      </c>
      <c r="I7" s="9">
        <f t="shared" si="0"/>
        <v>26834</v>
      </c>
      <c r="J7" s="9">
        <f t="shared" si="0"/>
        <v>109769</v>
      </c>
      <c r="K7" s="9">
        <f t="shared" si="0"/>
        <v>1685266</v>
      </c>
      <c r="L7" s="50"/>
    </row>
    <row r="8" spans="1:11" ht="17.25" customHeight="1">
      <c r="A8" s="10" t="s">
        <v>97</v>
      </c>
      <c r="B8" s="11">
        <f>B9+B12+B16</f>
        <v>75212</v>
      </c>
      <c r="C8" s="11">
        <f aca="true" t="shared" si="1" ref="C8:J8">C9+C12+C16</f>
        <v>108623</v>
      </c>
      <c r="D8" s="11">
        <f t="shared" si="1"/>
        <v>110482</v>
      </c>
      <c r="E8" s="11">
        <f t="shared" si="1"/>
        <v>65365</v>
      </c>
      <c r="F8" s="11">
        <f t="shared" si="1"/>
        <v>103089</v>
      </c>
      <c r="G8" s="11">
        <f t="shared" si="1"/>
        <v>174366</v>
      </c>
      <c r="H8" s="11">
        <f t="shared" si="1"/>
        <v>76086</v>
      </c>
      <c r="I8" s="11">
        <f t="shared" si="1"/>
        <v>11343</v>
      </c>
      <c r="J8" s="11">
        <f t="shared" si="1"/>
        <v>49200</v>
      </c>
      <c r="K8" s="11">
        <f>SUM(B8:J8)</f>
        <v>773766</v>
      </c>
    </row>
    <row r="9" spans="1:11" ht="17.25" customHeight="1">
      <c r="A9" s="15" t="s">
        <v>16</v>
      </c>
      <c r="B9" s="13">
        <f>+B10+B11</f>
        <v>14092</v>
      </c>
      <c r="C9" s="13">
        <f aca="true" t="shared" si="2" ref="C9:J9">+C10+C11</f>
        <v>22554</v>
      </c>
      <c r="D9" s="13">
        <f t="shared" si="2"/>
        <v>21117</v>
      </c>
      <c r="E9" s="13">
        <f t="shared" si="2"/>
        <v>12595</v>
      </c>
      <c r="F9" s="13">
        <f t="shared" si="2"/>
        <v>16439</v>
      </c>
      <c r="G9" s="13">
        <f t="shared" si="2"/>
        <v>20474</v>
      </c>
      <c r="H9" s="13">
        <f t="shared" si="2"/>
        <v>15982</v>
      </c>
      <c r="I9" s="13">
        <f t="shared" si="2"/>
        <v>2759</v>
      </c>
      <c r="J9" s="13">
        <f t="shared" si="2"/>
        <v>8896</v>
      </c>
      <c r="K9" s="11">
        <f>SUM(B9:J9)</f>
        <v>134908</v>
      </c>
    </row>
    <row r="10" spans="1:11" ht="17.25" customHeight="1">
      <c r="A10" s="29" t="s">
        <v>17</v>
      </c>
      <c r="B10" s="13">
        <v>14092</v>
      </c>
      <c r="C10" s="13">
        <v>22554</v>
      </c>
      <c r="D10" s="13">
        <v>21117</v>
      </c>
      <c r="E10" s="13">
        <v>12595</v>
      </c>
      <c r="F10" s="13">
        <v>16439</v>
      </c>
      <c r="G10" s="13">
        <v>20474</v>
      </c>
      <c r="H10" s="13">
        <v>15982</v>
      </c>
      <c r="I10" s="13">
        <v>2759</v>
      </c>
      <c r="J10" s="13">
        <v>8896</v>
      </c>
      <c r="K10" s="11">
        <f>SUM(B10:J10)</f>
        <v>134908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56447</v>
      </c>
      <c r="C12" s="17">
        <f t="shared" si="3"/>
        <v>79624</v>
      </c>
      <c r="D12" s="17">
        <f t="shared" si="3"/>
        <v>83075</v>
      </c>
      <c r="E12" s="17">
        <f t="shared" si="3"/>
        <v>49122</v>
      </c>
      <c r="F12" s="17">
        <f t="shared" si="3"/>
        <v>79717</v>
      </c>
      <c r="G12" s="17">
        <f t="shared" si="3"/>
        <v>142222</v>
      </c>
      <c r="H12" s="17">
        <f t="shared" si="3"/>
        <v>56349</v>
      </c>
      <c r="I12" s="17">
        <f t="shared" si="3"/>
        <v>7848</v>
      </c>
      <c r="J12" s="17">
        <f t="shared" si="3"/>
        <v>37521</v>
      </c>
      <c r="K12" s="11">
        <f aca="true" t="shared" si="4" ref="K12:K27">SUM(B12:J12)</f>
        <v>591925</v>
      </c>
    </row>
    <row r="13" spans="1:13" ht="17.25" customHeight="1">
      <c r="A13" s="14" t="s">
        <v>19</v>
      </c>
      <c r="B13" s="13">
        <v>25562</v>
      </c>
      <c r="C13" s="13">
        <v>39321</v>
      </c>
      <c r="D13" s="13">
        <v>41378</v>
      </c>
      <c r="E13" s="13">
        <v>24278</v>
      </c>
      <c r="F13" s="13">
        <v>36087</v>
      </c>
      <c r="G13" s="13">
        <v>58692</v>
      </c>
      <c r="H13" s="13">
        <v>22987</v>
      </c>
      <c r="I13" s="13">
        <v>4223</v>
      </c>
      <c r="J13" s="13">
        <v>18701</v>
      </c>
      <c r="K13" s="11">
        <f t="shared" si="4"/>
        <v>271229</v>
      </c>
      <c r="L13" s="50"/>
      <c r="M13" s="51"/>
    </row>
    <row r="14" spans="1:12" ht="17.25" customHeight="1">
      <c r="A14" s="14" t="s">
        <v>20</v>
      </c>
      <c r="B14" s="13">
        <v>29216</v>
      </c>
      <c r="C14" s="13">
        <v>37956</v>
      </c>
      <c r="D14" s="13">
        <v>40012</v>
      </c>
      <c r="E14" s="13">
        <v>23371</v>
      </c>
      <c r="F14" s="13">
        <v>41975</v>
      </c>
      <c r="G14" s="13">
        <v>80867</v>
      </c>
      <c r="H14" s="13">
        <v>30878</v>
      </c>
      <c r="I14" s="13">
        <v>3386</v>
      </c>
      <c r="J14" s="13">
        <v>18187</v>
      </c>
      <c r="K14" s="11">
        <f t="shared" si="4"/>
        <v>305848</v>
      </c>
      <c r="L14" s="50"/>
    </row>
    <row r="15" spans="1:11" ht="17.25" customHeight="1">
      <c r="A15" s="14" t="s">
        <v>21</v>
      </c>
      <c r="B15" s="13">
        <v>1669</v>
      </c>
      <c r="C15" s="13">
        <v>2347</v>
      </c>
      <c r="D15" s="13">
        <v>1685</v>
      </c>
      <c r="E15" s="13">
        <v>1473</v>
      </c>
      <c r="F15" s="13">
        <v>1655</v>
      </c>
      <c r="G15" s="13">
        <v>2663</v>
      </c>
      <c r="H15" s="13">
        <v>2484</v>
      </c>
      <c r="I15" s="13">
        <v>239</v>
      </c>
      <c r="J15" s="13">
        <v>633</v>
      </c>
      <c r="K15" s="11">
        <f t="shared" si="4"/>
        <v>14848</v>
      </c>
    </row>
    <row r="16" spans="1:11" ht="17.25" customHeight="1">
      <c r="A16" s="15" t="s">
        <v>93</v>
      </c>
      <c r="B16" s="13">
        <f>B17+B18+B19</f>
        <v>4673</v>
      </c>
      <c r="C16" s="13">
        <f aca="true" t="shared" si="5" ref="C16:J16">C17+C18+C19</f>
        <v>6445</v>
      </c>
      <c r="D16" s="13">
        <f t="shared" si="5"/>
        <v>6290</v>
      </c>
      <c r="E16" s="13">
        <f t="shared" si="5"/>
        <v>3648</v>
      </c>
      <c r="F16" s="13">
        <f t="shared" si="5"/>
        <v>6933</v>
      </c>
      <c r="G16" s="13">
        <f t="shared" si="5"/>
        <v>11670</v>
      </c>
      <c r="H16" s="13">
        <f t="shared" si="5"/>
        <v>3755</v>
      </c>
      <c r="I16" s="13">
        <f t="shared" si="5"/>
        <v>736</v>
      </c>
      <c r="J16" s="13">
        <f t="shared" si="5"/>
        <v>2783</v>
      </c>
      <c r="K16" s="11">
        <f t="shared" si="4"/>
        <v>46933</v>
      </c>
    </row>
    <row r="17" spans="1:11" ht="17.25" customHeight="1">
      <c r="A17" s="14" t="s">
        <v>94</v>
      </c>
      <c r="B17" s="13">
        <v>4650</v>
      </c>
      <c r="C17" s="13">
        <v>6414</v>
      </c>
      <c r="D17" s="13">
        <v>6269</v>
      </c>
      <c r="E17" s="13">
        <v>3630</v>
      </c>
      <c r="F17" s="13">
        <v>6902</v>
      </c>
      <c r="G17" s="13">
        <v>11614</v>
      </c>
      <c r="H17" s="13">
        <v>3730</v>
      </c>
      <c r="I17" s="13">
        <v>736</v>
      </c>
      <c r="J17" s="13">
        <v>2768</v>
      </c>
      <c r="K17" s="11">
        <f t="shared" si="4"/>
        <v>46713</v>
      </c>
    </row>
    <row r="18" spans="1:11" ht="17.25" customHeight="1">
      <c r="A18" s="14" t="s">
        <v>95</v>
      </c>
      <c r="B18" s="13">
        <v>21</v>
      </c>
      <c r="C18" s="13">
        <v>30</v>
      </c>
      <c r="D18" s="13">
        <v>15</v>
      </c>
      <c r="E18" s="13">
        <v>16</v>
      </c>
      <c r="F18" s="13">
        <v>25</v>
      </c>
      <c r="G18" s="13">
        <v>53</v>
      </c>
      <c r="H18" s="13">
        <v>23</v>
      </c>
      <c r="I18" s="13">
        <v>0</v>
      </c>
      <c r="J18" s="13">
        <v>12</v>
      </c>
      <c r="K18" s="11">
        <f t="shared" si="4"/>
        <v>195</v>
      </c>
    </row>
    <row r="19" spans="1:11" ht="17.25" customHeight="1">
      <c r="A19" s="14" t="s">
        <v>96</v>
      </c>
      <c r="B19" s="13">
        <v>2</v>
      </c>
      <c r="C19" s="13">
        <v>1</v>
      </c>
      <c r="D19" s="13">
        <v>6</v>
      </c>
      <c r="E19" s="13">
        <v>2</v>
      </c>
      <c r="F19" s="13">
        <v>6</v>
      </c>
      <c r="G19" s="13">
        <v>3</v>
      </c>
      <c r="H19" s="13">
        <v>2</v>
      </c>
      <c r="I19" s="13">
        <v>0</v>
      </c>
      <c r="J19" s="13">
        <v>3</v>
      </c>
      <c r="K19" s="11">
        <f t="shared" si="4"/>
        <v>25</v>
      </c>
    </row>
    <row r="20" spans="1:11" ht="17.25" customHeight="1">
      <c r="A20" s="16" t="s">
        <v>22</v>
      </c>
      <c r="B20" s="11">
        <f>+B21+B22+B23</f>
        <v>45408</v>
      </c>
      <c r="C20" s="11">
        <f aca="true" t="shared" si="6" ref="C20:J20">+C21+C22+C23</f>
        <v>54027</v>
      </c>
      <c r="D20" s="11">
        <f t="shared" si="6"/>
        <v>65704</v>
      </c>
      <c r="E20" s="11">
        <f t="shared" si="6"/>
        <v>32826</v>
      </c>
      <c r="F20" s="11">
        <f t="shared" si="6"/>
        <v>72732</v>
      </c>
      <c r="G20" s="11">
        <f t="shared" si="6"/>
        <v>136602</v>
      </c>
      <c r="H20" s="11">
        <f t="shared" si="6"/>
        <v>36507</v>
      </c>
      <c r="I20" s="11">
        <f t="shared" si="6"/>
        <v>7035</v>
      </c>
      <c r="J20" s="11">
        <f t="shared" si="6"/>
        <v>26329</v>
      </c>
      <c r="K20" s="11">
        <f t="shared" si="4"/>
        <v>477170</v>
      </c>
    </row>
    <row r="21" spans="1:12" ht="17.25" customHeight="1">
      <c r="A21" s="12" t="s">
        <v>23</v>
      </c>
      <c r="B21" s="13">
        <v>23955</v>
      </c>
      <c r="C21" s="13">
        <v>31568</v>
      </c>
      <c r="D21" s="13">
        <v>38670</v>
      </c>
      <c r="E21" s="13">
        <v>18925</v>
      </c>
      <c r="F21" s="13">
        <v>38027</v>
      </c>
      <c r="G21" s="13">
        <v>63054</v>
      </c>
      <c r="H21" s="13">
        <v>18670</v>
      </c>
      <c r="I21" s="13">
        <v>4399</v>
      </c>
      <c r="J21" s="13">
        <v>14767</v>
      </c>
      <c r="K21" s="11">
        <f t="shared" si="4"/>
        <v>252035</v>
      </c>
      <c r="L21" s="50"/>
    </row>
    <row r="22" spans="1:12" ht="17.25" customHeight="1">
      <c r="A22" s="12" t="s">
        <v>24</v>
      </c>
      <c r="B22" s="13">
        <v>20679</v>
      </c>
      <c r="C22" s="13">
        <v>21646</v>
      </c>
      <c r="D22" s="13">
        <v>26281</v>
      </c>
      <c r="E22" s="13">
        <v>13404</v>
      </c>
      <c r="F22" s="13">
        <v>33885</v>
      </c>
      <c r="G22" s="13">
        <v>72013</v>
      </c>
      <c r="H22" s="13">
        <v>17035</v>
      </c>
      <c r="I22" s="13">
        <v>2517</v>
      </c>
      <c r="J22" s="13">
        <v>11248</v>
      </c>
      <c r="K22" s="11">
        <f t="shared" si="4"/>
        <v>218708</v>
      </c>
      <c r="L22" s="50"/>
    </row>
    <row r="23" spans="1:11" ht="17.25" customHeight="1">
      <c r="A23" s="12" t="s">
        <v>25</v>
      </c>
      <c r="B23" s="13">
        <v>774</v>
      </c>
      <c r="C23" s="13">
        <v>813</v>
      </c>
      <c r="D23" s="13">
        <v>753</v>
      </c>
      <c r="E23" s="13">
        <v>497</v>
      </c>
      <c r="F23" s="13">
        <v>820</v>
      </c>
      <c r="G23" s="13">
        <v>1535</v>
      </c>
      <c r="H23" s="13">
        <v>802</v>
      </c>
      <c r="I23" s="13">
        <v>119</v>
      </c>
      <c r="J23" s="13">
        <v>314</v>
      </c>
      <c r="K23" s="11">
        <f t="shared" si="4"/>
        <v>6427</v>
      </c>
    </row>
    <row r="24" spans="1:11" ht="17.25" customHeight="1">
      <c r="A24" s="16" t="s">
        <v>26</v>
      </c>
      <c r="B24" s="13">
        <f>+B25+B26</f>
        <v>45523</v>
      </c>
      <c r="C24" s="13">
        <f aca="true" t="shared" si="7" ref="C24:J24">+C25+C26</f>
        <v>64285</v>
      </c>
      <c r="D24" s="13">
        <f t="shared" si="7"/>
        <v>72041</v>
      </c>
      <c r="E24" s="13">
        <f t="shared" si="7"/>
        <v>39114</v>
      </c>
      <c r="F24" s="13">
        <f t="shared" si="7"/>
        <v>58155</v>
      </c>
      <c r="G24" s="13">
        <f t="shared" si="7"/>
        <v>79456</v>
      </c>
      <c r="H24" s="13">
        <f t="shared" si="7"/>
        <v>32215</v>
      </c>
      <c r="I24" s="13">
        <f t="shared" si="7"/>
        <v>8456</v>
      </c>
      <c r="J24" s="13">
        <f t="shared" si="7"/>
        <v>34240</v>
      </c>
      <c r="K24" s="11">
        <f t="shared" si="4"/>
        <v>433485</v>
      </c>
    </row>
    <row r="25" spans="1:12" ht="17.25" customHeight="1">
      <c r="A25" s="12" t="s">
        <v>115</v>
      </c>
      <c r="B25" s="13">
        <v>22752</v>
      </c>
      <c r="C25" s="13">
        <v>34394</v>
      </c>
      <c r="D25" s="13">
        <v>41602</v>
      </c>
      <c r="E25" s="13">
        <v>22521</v>
      </c>
      <c r="F25" s="13">
        <v>29649</v>
      </c>
      <c r="G25" s="13">
        <v>39233</v>
      </c>
      <c r="H25" s="13">
        <v>16330</v>
      </c>
      <c r="I25" s="13">
        <v>5706</v>
      </c>
      <c r="J25" s="13">
        <v>18482</v>
      </c>
      <c r="K25" s="11">
        <f t="shared" si="4"/>
        <v>230669</v>
      </c>
      <c r="L25" s="50"/>
    </row>
    <row r="26" spans="1:12" ht="17.25" customHeight="1">
      <c r="A26" s="12" t="s">
        <v>116</v>
      </c>
      <c r="B26" s="13">
        <v>22771</v>
      </c>
      <c r="C26" s="13">
        <v>29891</v>
      </c>
      <c r="D26" s="13">
        <v>30439</v>
      </c>
      <c r="E26" s="13">
        <v>16593</v>
      </c>
      <c r="F26" s="13">
        <v>28506</v>
      </c>
      <c r="G26" s="13">
        <v>40223</v>
      </c>
      <c r="H26" s="13">
        <v>15885</v>
      </c>
      <c r="I26" s="13">
        <v>2750</v>
      </c>
      <c r="J26" s="13">
        <v>15758</v>
      </c>
      <c r="K26" s="11">
        <f t="shared" si="4"/>
        <v>202816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845</v>
      </c>
      <c r="I27" s="11">
        <v>0</v>
      </c>
      <c r="J27" s="11">
        <v>0</v>
      </c>
      <c r="K27" s="11">
        <f t="shared" si="4"/>
        <v>845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30892.49</v>
      </c>
      <c r="I35" s="19">
        <v>0</v>
      </c>
      <c r="J35" s="19">
        <v>0</v>
      </c>
      <c r="K35" s="23">
        <f>SUM(B35:J35)</f>
        <v>30892.49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496264.22000000003</v>
      </c>
      <c r="C47" s="22">
        <f aca="true" t="shared" si="12" ref="C47:H47">+C48+C57</f>
        <v>755996.1599999999</v>
      </c>
      <c r="D47" s="22">
        <f t="shared" si="12"/>
        <v>925508.93</v>
      </c>
      <c r="E47" s="22">
        <f t="shared" si="12"/>
        <v>446443.99000000005</v>
      </c>
      <c r="F47" s="22">
        <f t="shared" si="12"/>
        <v>737294.0800000001</v>
      </c>
      <c r="G47" s="22">
        <f t="shared" si="12"/>
        <v>1035316.6599999999</v>
      </c>
      <c r="H47" s="22">
        <f t="shared" si="12"/>
        <v>481748.08</v>
      </c>
      <c r="I47" s="22">
        <f>+I48+I57</f>
        <v>140597.15</v>
      </c>
      <c r="J47" s="22">
        <f>+J48+J57</f>
        <v>355305.81999999995</v>
      </c>
      <c r="K47" s="22">
        <f>SUM(B47:J47)</f>
        <v>5374475.090000001</v>
      </c>
    </row>
    <row r="48" spans="1:11" ht="17.25" customHeight="1">
      <c r="A48" s="16" t="s">
        <v>108</v>
      </c>
      <c r="B48" s="23">
        <f>SUM(B49:B56)</f>
        <v>478479.78</v>
      </c>
      <c r="C48" s="23">
        <f aca="true" t="shared" si="13" ref="C48:J48">SUM(C49:C56)</f>
        <v>730830.34</v>
      </c>
      <c r="D48" s="23">
        <f t="shared" si="13"/>
        <v>899382.39</v>
      </c>
      <c r="E48" s="23">
        <f t="shared" si="13"/>
        <v>423491.54000000004</v>
      </c>
      <c r="F48" s="23">
        <f t="shared" si="13"/>
        <v>713643.8600000001</v>
      </c>
      <c r="G48" s="23">
        <f t="shared" si="13"/>
        <v>1004846.2799999999</v>
      </c>
      <c r="H48" s="23">
        <f t="shared" si="13"/>
        <v>461268.87</v>
      </c>
      <c r="I48" s="23">
        <f t="shared" si="13"/>
        <v>140597.15</v>
      </c>
      <c r="J48" s="23">
        <f t="shared" si="13"/>
        <v>340942.22</v>
      </c>
      <c r="K48" s="23">
        <f aca="true" t="shared" si="14" ref="K48:K57">SUM(B48:J48)</f>
        <v>5193482.430000001</v>
      </c>
    </row>
    <row r="49" spans="1:11" ht="17.25" customHeight="1">
      <c r="A49" s="34" t="s">
        <v>43</v>
      </c>
      <c r="B49" s="23">
        <f aca="true" t="shared" si="15" ref="B49:H49">ROUND(B30*B7,2)</f>
        <v>475185.59</v>
      </c>
      <c r="C49" s="23">
        <f t="shared" si="15"/>
        <v>724558.07</v>
      </c>
      <c r="D49" s="23">
        <f t="shared" si="15"/>
        <v>894237.77</v>
      </c>
      <c r="E49" s="23">
        <f t="shared" si="15"/>
        <v>420675.06</v>
      </c>
      <c r="F49" s="23">
        <f t="shared" si="15"/>
        <v>709462.03</v>
      </c>
      <c r="G49" s="23">
        <f t="shared" si="15"/>
        <v>998938.85</v>
      </c>
      <c r="H49" s="23">
        <f t="shared" si="15"/>
        <v>427331.34</v>
      </c>
      <c r="I49" s="23">
        <f>ROUND(I30*I7,2)</f>
        <v>139531.43</v>
      </c>
      <c r="J49" s="23">
        <f>ROUND(J30*J7,2)</f>
        <v>338725.18</v>
      </c>
      <c r="K49" s="23">
        <f t="shared" si="14"/>
        <v>5128645.319999998</v>
      </c>
    </row>
    <row r="50" spans="1:11" ht="17.25" customHeight="1">
      <c r="A50" s="34" t="s">
        <v>44</v>
      </c>
      <c r="B50" s="19">
        <v>0</v>
      </c>
      <c r="C50" s="23">
        <f>ROUND(C31*C7,2)</f>
        <v>1610.53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1610.53</v>
      </c>
    </row>
    <row r="51" spans="1:11" ht="17.25" customHeight="1">
      <c r="A51" s="64" t="s">
        <v>104</v>
      </c>
      <c r="B51" s="65">
        <f aca="true" t="shared" si="16" ref="B51:H51">ROUND(B32*B7,2)</f>
        <v>-797.49</v>
      </c>
      <c r="C51" s="65">
        <f t="shared" si="16"/>
        <v>-1111.98</v>
      </c>
      <c r="D51" s="65">
        <f t="shared" si="16"/>
        <v>-1241.14</v>
      </c>
      <c r="E51" s="65">
        <f t="shared" si="16"/>
        <v>-628.92</v>
      </c>
      <c r="F51" s="65">
        <f t="shared" si="16"/>
        <v>-1099.69</v>
      </c>
      <c r="G51" s="65">
        <f t="shared" si="16"/>
        <v>-1522.65</v>
      </c>
      <c r="H51" s="65">
        <f t="shared" si="16"/>
        <v>-670</v>
      </c>
      <c r="I51" s="19">
        <v>0</v>
      </c>
      <c r="J51" s="19">
        <v>0</v>
      </c>
      <c r="K51" s="65">
        <f>SUM(B51:J51)</f>
        <v>-7071.870000000001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30892.49</v>
      </c>
      <c r="I53" s="31">
        <f>+I35</f>
        <v>0</v>
      </c>
      <c r="J53" s="31">
        <f>+J35</f>
        <v>0</v>
      </c>
      <c r="K53" s="23">
        <f t="shared" si="14"/>
        <v>30892.49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-54549.6</v>
      </c>
      <c r="C61" s="35">
        <f t="shared" si="17"/>
        <v>-86763.98999999999</v>
      </c>
      <c r="D61" s="35">
        <f t="shared" si="17"/>
        <v>-81354.33</v>
      </c>
      <c r="E61" s="35">
        <f t="shared" si="17"/>
        <v>-48861</v>
      </c>
      <c r="F61" s="35">
        <f t="shared" si="17"/>
        <v>-64861.53</v>
      </c>
      <c r="G61" s="35">
        <f t="shared" si="17"/>
        <v>-80807.59999999999</v>
      </c>
      <c r="H61" s="35">
        <f t="shared" si="17"/>
        <v>-60731.6</v>
      </c>
      <c r="I61" s="35">
        <f t="shared" si="17"/>
        <v>-12956.77</v>
      </c>
      <c r="J61" s="35">
        <f t="shared" si="17"/>
        <v>-33804.8</v>
      </c>
      <c r="K61" s="35">
        <f>SUM(B61:J61)</f>
        <v>-524691.22</v>
      </c>
    </row>
    <row r="62" spans="1:11" ht="18.75" customHeight="1">
      <c r="A62" s="16" t="s">
        <v>74</v>
      </c>
      <c r="B62" s="35">
        <f aca="true" t="shared" si="18" ref="B62:J62">B63+B64+B65+B66+B67+B68</f>
        <v>-53549.6</v>
      </c>
      <c r="C62" s="35">
        <f t="shared" si="18"/>
        <v>-85705.2</v>
      </c>
      <c r="D62" s="35">
        <f t="shared" si="18"/>
        <v>-80244.6</v>
      </c>
      <c r="E62" s="35">
        <f t="shared" si="18"/>
        <v>-47861</v>
      </c>
      <c r="F62" s="35">
        <f t="shared" si="18"/>
        <v>-62468.2</v>
      </c>
      <c r="G62" s="35">
        <f t="shared" si="18"/>
        <v>-77801.2</v>
      </c>
      <c r="H62" s="35">
        <f t="shared" si="18"/>
        <v>-60731.6</v>
      </c>
      <c r="I62" s="35">
        <f t="shared" si="18"/>
        <v>-10484.2</v>
      </c>
      <c r="J62" s="35">
        <f t="shared" si="18"/>
        <v>-33804.8</v>
      </c>
      <c r="K62" s="35">
        <f aca="true" t="shared" si="19" ref="K62:K91">SUM(B62:J62)</f>
        <v>-512650.4</v>
      </c>
    </row>
    <row r="63" spans="1:11" ht="18.75" customHeight="1">
      <c r="A63" s="12" t="s">
        <v>75</v>
      </c>
      <c r="B63" s="35">
        <f>-ROUND(B9*$D$3,2)</f>
        <v>-53549.6</v>
      </c>
      <c r="C63" s="35">
        <f aca="true" t="shared" si="20" ref="C63:J63">-ROUND(C9*$D$3,2)</f>
        <v>-85705.2</v>
      </c>
      <c r="D63" s="35">
        <f t="shared" si="20"/>
        <v>-80244.6</v>
      </c>
      <c r="E63" s="35">
        <f t="shared" si="20"/>
        <v>-47861</v>
      </c>
      <c r="F63" s="35">
        <f t="shared" si="20"/>
        <v>-62468.2</v>
      </c>
      <c r="G63" s="35">
        <f t="shared" si="20"/>
        <v>-77801.2</v>
      </c>
      <c r="H63" s="35">
        <f t="shared" si="20"/>
        <v>-60731.6</v>
      </c>
      <c r="I63" s="35">
        <f t="shared" si="20"/>
        <v>-10484.2</v>
      </c>
      <c r="J63" s="35">
        <f t="shared" si="20"/>
        <v>-33804.8</v>
      </c>
      <c r="K63" s="35">
        <f t="shared" si="19"/>
        <v>-512650.4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65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441714.62000000005</v>
      </c>
      <c r="C106" s="24">
        <f t="shared" si="22"/>
        <v>669232.1699999999</v>
      </c>
      <c r="D106" s="24">
        <f t="shared" si="22"/>
        <v>844154.6000000001</v>
      </c>
      <c r="E106" s="24">
        <f t="shared" si="22"/>
        <v>397582.99000000005</v>
      </c>
      <c r="F106" s="24">
        <f t="shared" si="22"/>
        <v>672432.5500000002</v>
      </c>
      <c r="G106" s="24">
        <f t="shared" si="22"/>
        <v>954509.0599999999</v>
      </c>
      <c r="H106" s="24">
        <f t="shared" si="22"/>
        <v>421016.48000000004</v>
      </c>
      <c r="I106" s="24">
        <f>+I107+I108</f>
        <v>127640.37999999999</v>
      </c>
      <c r="J106" s="24">
        <f>+J107+J108</f>
        <v>321501.01999999996</v>
      </c>
      <c r="K106" s="46">
        <f>SUM(B106:J106)</f>
        <v>4849783.87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423930.18000000005</v>
      </c>
      <c r="C107" s="24">
        <f t="shared" si="23"/>
        <v>644066.35</v>
      </c>
      <c r="D107" s="24">
        <f t="shared" si="23"/>
        <v>818028.06</v>
      </c>
      <c r="E107" s="24">
        <f t="shared" si="23"/>
        <v>374630.54000000004</v>
      </c>
      <c r="F107" s="24">
        <f t="shared" si="23"/>
        <v>648782.3300000002</v>
      </c>
      <c r="G107" s="24">
        <f t="shared" si="23"/>
        <v>924038.6799999999</v>
      </c>
      <c r="H107" s="24">
        <f t="shared" si="23"/>
        <v>400537.27</v>
      </c>
      <c r="I107" s="24">
        <f t="shared" si="23"/>
        <v>127640.37999999999</v>
      </c>
      <c r="J107" s="24">
        <f t="shared" si="23"/>
        <v>307137.42</v>
      </c>
      <c r="K107" s="46">
        <f>SUM(B107:J107)</f>
        <v>4668791.21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4849783.859999999</v>
      </c>
      <c r="L114" s="52"/>
    </row>
    <row r="115" spans="1:11" ht="18.75" customHeight="1">
      <c r="A115" s="26" t="s">
        <v>70</v>
      </c>
      <c r="B115" s="27">
        <v>54851.7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54851.7</v>
      </c>
    </row>
    <row r="116" spans="1:11" ht="18.75" customHeight="1">
      <c r="A116" s="26" t="s">
        <v>71</v>
      </c>
      <c r="B116" s="27">
        <v>386862.92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386862.92</v>
      </c>
    </row>
    <row r="117" spans="1:11" ht="18.75" customHeight="1">
      <c r="A117" s="26" t="s">
        <v>72</v>
      </c>
      <c r="B117" s="38">
        <v>0</v>
      </c>
      <c r="C117" s="27">
        <f>+C106</f>
        <v>669232.1699999999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669232.1699999999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786892.2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786892.2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57262.41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57262.41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357824.68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357824.68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39758.3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39758.3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126763.13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126763.13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238282.93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238282.93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40412.57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40412.57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266973.93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266973.93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281959.81</v>
      </c>
      <c r="H126" s="38">
        <v>0</v>
      </c>
      <c r="I126" s="38">
        <v>0</v>
      </c>
      <c r="J126" s="38">
        <v>0</v>
      </c>
      <c r="K126" s="39">
        <f t="shared" si="25"/>
        <v>281959.81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28253.74</v>
      </c>
      <c r="H127" s="38">
        <v>0</v>
      </c>
      <c r="I127" s="38">
        <v>0</v>
      </c>
      <c r="J127" s="38">
        <v>0</v>
      </c>
      <c r="K127" s="39">
        <f t="shared" si="25"/>
        <v>28253.74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135739.58</v>
      </c>
      <c r="H128" s="38">
        <v>0</v>
      </c>
      <c r="I128" s="38">
        <v>0</v>
      </c>
      <c r="J128" s="38">
        <v>0</v>
      </c>
      <c r="K128" s="39">
        <f t="shared" si="25"/>
        <v>135739.58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128773.39</v>
      </c>
      <c r="H129" s="38">
        <v>0</v>
      </c>
      <c r="I129" s="38">
        <v>0</v>
      </c>
      <c r="J129" s="38">
        <v>0</v>
      </c>
      <c r="K129" s="39">
        <f t="shared" si="25"/>
        <v>128773.39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379782.52</v>
      </c>
      <c r="H130" s="38">
        <v>0</v>
      </c>
      <c r="I130" s="38">
        <v>0</v>
      </c>
      <c r="J130" s="38">
        <v>0</v>
      </c>
      <c r="K130" s="39">
        <f t="shared" si="25"/>
        <v>379782.52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144590.4</v>
      </c>
      <c r="I131" s="38">
        <v>0</v>
      </c>
      <c r="J131" s="38">
        <v>0</v>
      </c>
      <c r="K131" s="39">
        <f t="shared" si="25"/>
        <v>144590.4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276426.08</v>
      </c>
      <c r="I132" s="38">
        <v>0</v>
      </c>
      <c r="J132" s="38">
        <v>0</v>
      </c>
      <c r="K132" s="39">
        <f t="shared" si="25"/>
        <v>276426.08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127640.38</v>
      </c>
      <c r="J133" s="38"/>
      <c r="K133" s="39">
        <f t="shared" si="25"/>
        <v>127640.38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321501.02</v>
      </c>
      <c r="K134" s="42">
        <f t="shared" si="25"/>
        <v>321501.02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2017-11-27T12:29:18Z</dcterms:modified>
  <cp:category/>
  <cp:version/>
  <cp:contentType/>
  <cp:contentStatus/>
</cp:coreProperties>
</file>