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<sst xmlns="http://schemas.openxmlformats.org/spreadsheetml/2006/main" count="140" uniqueCount="140">
  <si>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</si>
  <si>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</si>
  <si>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</si>
  <si>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</si>
  <si>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</si>
  <si>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</si>
  <si>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</si>
  <si>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</si>
  <si>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</si>
  <si>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</si>
  <si>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</si>
  <si>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</si>
  <si>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</si>
  <si>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</si>
  <si>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</si>
  <si>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</si>
  <si>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</si>
  <si>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</si>
  <si>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</si>
  <si>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</si>
  <si>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</si>
  <si>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</si>
  <si>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</si>
  <si>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</si>
  <si>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</si>
  <si>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</si>
  <si>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</si>
  <si>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</si>
  <si>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</si>
  <si>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</si>
  <si>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</si>
  <si>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</si>
  <si>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</si>
  <si>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</si>
  <si>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</si>
  <si>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</si>
  <si>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</si>
  <si>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</si>
  <si>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</si>
  <si>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</si>
  <si>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</si>
  <si>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</si>
  <si>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</si>
  <si>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</si>
  <si>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</si>
  <si>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</si>
  <si>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</si>
  <si>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</si>
  <si>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</si>
  <si>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</si>
  <si>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</si>
  <si>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</si>
  <si>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</si>
  <si>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</si>
  <si>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</si>
  <si>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</si>
  <si>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</si>
  <si>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</si>
  <si>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</si>
  <si>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</si>
  <si>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</si>
  <si>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</si>
  <si>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</si>
  <si>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</si>
  <si>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</si>
  <si>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</si>
  <si>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</si>
  <si>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</si>
  <si>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</si>
  <si>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</si>
  <si>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</si>
  <si>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</si>
  <si>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</si>
  <si>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</si>
  <si>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</si>
  <si>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</si>
  <si>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</si>
  <si>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</si>
  <si>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</si>
  <si>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</si>
  <si>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</si>
  <si>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</si>
  <si>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</si>
  <si>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</si>
  <si>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</si>
  <si>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</si>
  <si>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</si>
  <si>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</si>
  <si>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</si>
  <si>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</si>
  <si>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</si>
  <si>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</si>
  <si>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</si>
  <si>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</si>
  <si>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</si>
  <si>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</si>
  <si>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</si>
  <si>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</si>
  <si>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</si>
  <si>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</si>
  <si>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</si>
  <si>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</si>
  <si>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</si>
  <si>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</si>
  <si>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</si>
  <si>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</si>
  <si>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</si>
  <si>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</si>
  <si>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</si>
  <si>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</si>
  <si>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</si>
  <si>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</si>
  <si>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</si>
  <si>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</si>
  <si>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</si>
  <si>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</si>
  <si>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</si>
  <si>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</si>
  <si>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</si>
  <si>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</si>
  <si>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</si>
  <si>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</si>
  <si>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</si>
  <si>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</si>
  <si>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</si>
  <si>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</si>
  <si>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</si>
  <si>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</si>
  <si>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</si>
  <si>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</si>
  <si>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</si>
  <si>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</si>
  <si>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</si>
  <si>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</si>
  <si>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</si>
  <si>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</si>
  <si>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</si>
  <si>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(1) Ajuste de remuneração previsto contratualmente, período de 25/09 a 24/10/17, parcela 2/20.</t>
  </si>
  <si>
    <t>Nota:</t>
  </si>
  <si>
    <t>OPERAÇÃO 18/11/17 - VENCIMENTO 27/11/17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</si>
</sst>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139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323182</v>
      </c>
      <c r="C7" s="9">
        <f t="shared" si="0"/>
        <v>419712</v>
      </c>
      <c r="D7" s="9">
        <f t="shared" si="0"/>
        <v>484409</v>
      </c>
      <c r="E7" s="9">
        <f t="shared" si="0"/>
        <v>270327</v>
      </c>
      <c r="F7" s="9">
        <f t="shared" si="0"/>
        <v>402460</v>
      </c>
      <c r="G7" s="9">
        <f t="shared" si="0"/>
        <v>668793</v>
      </c>
      <c r="H7" s="9">
        <f t="shared" si="0"/>
        <v>260309</v>
      </c>
      <c r="I7" s="9">
        <f t="shared" si="0"/>
        <v>60838</v>
      </c>
      <c r="J7" s="9">
        <f t="shared" si="0"/>
        <v>186328</v>
      </c>
      <c r="K7" s="9">
        <f t="shared" si="0"/>
        <v>3076358</v>
      </c>
      <c r="L7" s="50"/>
    </row>
    <row r="8" spans="1:11" ht="17.25" customHeight="1">
      <c r="A8" s="10" t="s">
        <v>97</v>
      </c>
      <c r="B8" s="11">
        <f>B9+B12+B16</f>
        <v>150503</v>
      </c>
      <c r="C8" s="11">
        <f aca="true" t="shared" si="1" ref="C8:J8">C9+C12+C16</f>
        <v>205143</v>
      </c>
      <c r="D8" s="11">
        <f t="shared" si="1"/>
        <v>225532</v>
      </c>
      <c r="E8" s="11">
        <f t="shared" si="1"/>
        <v>131758</v>
      </c>
      <c r="F8" s="11">
        <f t="shared" si="1"/>
        <v>183817</v>
      </c>
      <c r="G8" s="11">
        <f t="shared" si="1"/>
        <v>306378</v>
      </c>
      <c r="H8" s="11">
        <f t="shared" si="1"/>
        <v>136642</v>
      </c>
      <c r="I8" s="11">
        <f t="shared" si="1"/>
        <v>26899</v>
      </c>
      <c r="J8" s="11">
        <f t="shared" si="1"/>
        <v>84926</v>
      </c>
      <c r="K8" s="11">
        <f>SUM(B8:J8)</f>
        <v>1451598</v>
      </c>
    </row>
    <row r="9" spans="1:11" ht="17.25" customHeight="1">
      <c r="A9" s="15" t="s">
        <v>16</v>
      </c>
      <c r="B9" s="13">
        <f>+B10+B11</f>
        <v>24217</v>
      </c>
      <c r="C9" s="13">
        <f aca="true" t="shared" si="2" ref="C9:J9">+C10+C11</f>
        <v>36697</v>
      </c>
      <c r="D9" s="13">
        <f t="shared" si="2"/>
        <v>36105</v>
      </c>
      <c r="E9" s="13">
        <f t="shared" si="2"/>
        <v>22984</v>
      </c>
      <c r="F9" s="13">
        <f t="shared" si="2"/>
        <v>24248</v>
      </c>
      <c r="G9" s="13">
        <f t="shared" si="2"/>
        <v>30712</v>
      </c>
      <c r="H9" s="13">
        <f t="shared" si="2"/>
        <v>25081</v>
      </c>
      <c r="I9" s="13">
        <f t="shared" si="2"/>
        <v>5541</v>
      </c>
      <c r="J9" s="13">
        <f t="shared" si="2"/>
        <v>12450</v>
      </c>
      <c r="K9" s="11">
        <f>SUM(B9:J9)</f>
        <v>218035</v>
      </c>
    </row>
    <row r="10" spans="1:11" ht="17.25" customHeight="1">
      <c r="A10" s="29" t="s">
        <v>17</v>
      </c>
      <c r="B10" s="13">
        <v>24217</v>
      </c>
      <c r="C10" s="13">
        <v>36697</v>
      </c>
      <c r="D10" s="13">
        <v>36105</v>
      </c>
      <c r="E10" s="13">
        <v>22984</v>
      </c>
      <c r="F10" s="13">
        <v>24248</v>
      </c>
      <c r="G10" s="13">
        <v>30712</v>
      </c>
      <c r="H10" s="13">
        <v>25081</v>
      </c>
      <c r="I10" s="13">
        <v>5541</v>
      </c>
      <c r="J10" s="13">
        <v>12450</v>
      </c>
      <c r="K10" s="11">
        <f>SUM(B10:J10)</f>
        <v>218035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117795</v>
      </c>
      <c r="C12" s="17">
        <f t="shared" si="3"/>
        <v>157048</v>
      </c>
      <c r="D12" s="17">
        <f t="shared" si="3"/>
        <v>177342</v>
      </c>
      <c r="E12" s="17">
        <f t="shared" si="3"/>
        <v>101780</v>
      </c>
      <c r="F12" s="17">
        <f t="shared" si="3"/>
        <v>147323</v>
      </c>
      <c r="G12" s="17">
        <f t="shared" si="3"/>
        <v>255322</v>
      </c>
      <c r="H12" s="17">
        <f t="shared" si="3"/>
        <v>104592</v>
      </c>
      <c r="I12" s="17">
        <f t="shared" si="3"/>
        <v>19747</v>
      </c>
      <c r="J12" s="17">
        <f t="shared" si="3"/>
        <v>67747</v>
      </c>
      <c r="K12" s="11">
        <f aca="true" t="shared" si="4" ref="K12:K27">SUM(B12:J12)</f>
        <v>1148696</v>
      </c>
    </row>
    <row r="13" spans="1:13" ht="17.25" customHeight="1">
      <c r="A13" s="14" t="s">
        <v>19</v>
      </c>
      <c r="B13" s="13">
        <v>56733</v>
      </c>
      <c r="C13" s="13">
        <v>81665</v>
      </c>
      <c r="D13" s="13">
        <v>93245</v>
      </c>
      <c r="E13" s="13">
        <v>52898</v>
      </c>
      <c r="F13" s="13">
        <v>72115</v>
      </c>
      <c r="G13" s="13">
        <v>113990</v>
      </c>
      <c r="H13" s="13">
        <v>46748</v>
      </c>
      <c r="I13" s="13">
        <v>11056</v>
      </c>
      <c r="J13" s="13">
        <v>35296</v>
      </c>
      <c r="K13" s="11">
        <f t="shared" si="4"/>
        <v>563746</v>
      </c>
      <c r="L13" s="50"/>
      <c r="M13" s="51"/>
    </row>
    <row r="14" spans="1:12" ht="17.25" customHeight="1">
      <c r="A14" s="14" t="s">
        <v>20</v>
      </c>
      <c r="B14" s="13">
        <v>57751</v>
      </c>
      <c r="C14" s="13">
        <v>70383</v>
      </c>
      <c r="D14" s="13">
        <v>80217</v>
      </c>
      <c r="E14" s="13">
        <v>45851</v>
      </c>
      <c r="F14" s="13">
        <v>71976</v>
      </c>
      <c r="G14" s="13">
        <v>136326</v>
      </c>
      <c r="H14" s="13">
        <v>53193</v>
      </c>
      <c r="I14" s="13">
        <v>7988</v>
      </c>
      <c r="J14" s="13">
        <v>31146</v>
      </c>
      <c r="K14" s="11">
        <f t="shared" si="4"/>
        <v>554831</v>
      </c>
      <c r="L14" s="50"/>
    </row>
    <row r="15" spans="1:11" ht="17.25" customHeight="1">
      <c r="A15" s="14" t="s">
        <v>21</v>
      </c>
      <c r="B15" s="13">
        <v>3311</v>
      </c>
      <c r="C15" s="13">
        <v>5000</v>
      </c>
      <c r="D15" s="13">
        <v>3880</v>
      </c>
      <c r="E15" s="13">
        <v>3031</v>
      </c>
      <c r="F15" s="13">
        <v>3232</v>
      </c>
      <c r="G15" s="13">
        <v>5006</v>
      </c>
      <c r="H15" s="13">
        <v>4651</v>
      </c>
      <c r="I15" s="13">
        <v>703</v>
      </c>
      <c r="J15" s="13">
        <v>1305</v>
      </c>
      <c r="K15" s="11">
        <f t="shared" si="4"/>
        <v>30119</v>
      </c>
    </row>
    <row r="16" spans="1:11" ht="17.25" customHeight="1">
      <c r="A16" s="15" t="s">
        <v>93</v>
      </c>
      <c r="B16" s="13">
        <f>B17+B18+B19</f>
        <v>8491</v>
      </c>
      <c r="C16" s="13">
        <f aca="true" t="shared" si="5" ref="C16:J16">C17+C18+C19</f>
        <v>11398</v>
      </c>
      <c r="D16" s="13">
        <f t="shared" si="5"/>
        <v>12085</v>
      </c>
      <c r="E16" s="13">
        <f t="shared" si="5"/>
        <v>6994</v>
      </c>
      <c r="F16" s="13">
        <f t="shared" si="5"/>
        <v>12246</v>
      </c>
      <c r="G16" s="13">
        <f t="shared" si="5"/>
        <v>20344</v>
      </c>
      <c r="H16" s="13">
        <f t="shared" si="5"/>
        <v>6969</v>
      </c>
      <c r="I16" s="13">
        <f t="shared" si="5"/>
        <v>1611</v>
      </c>
      <c r="J16" s="13">
        <f t="shared" si="5"/>
        <v>4729</v>
      </c>
      <c r="K16" s="11">
        <f t="shared" si="4"/>
        <v>84867</v>
      </c>
    </row>
    <row r="17" spans="1:11" ht="17.25" customHeight="1">
      <c r="A17" s="14" t="s">
        <v>94</v>
      </c>
      <c r="B17" s="13">
        <v>8444</v>
      </c>
      <c r="C17" s="13">
        <v>11353</v>
      </c>
      <c r="D17" s="13">
        <v>12050</v>
      </c>
      <c r="E17" s="13">
        <v>6950</v>
      </c>
      <c r="F17" s="13">
        <v>12175</v>
      </c>
      <c r="G17" s="13">
        <v>20204</v>
      </c>
      <c r="H17" s="13">
        <v>6924</v>
      </c>
      <c r="I17" s="13">
        <v>1600</v>
      </c>
      <c r="J17" s="13">
        <v>4710</v>
      </c>
      <c r="K17" s="11">
        <f t="shared" si="4"/>
        <v>84410</v>
      </c>
    </row>
    <row r="18" spans="1:11" ht="17.25" customHeight="1">
      <c r="A18" s="14" t="s">
        <v>95</v>
      </c>
      <c r="B18" s="13">
        <v>41</v>
      </c>
      <c r="C18" s="13">
        <v>43</v>
      </c>
      <c r="D18" s="13">
        <v>29</v>
      </c>
      <c r="E18" s="13">
        <v>38</v>
      </c>
      <c r="F18" s="13">
        <v>61</v>
      </c>
      <c r="G18" s="13">
        <v>135</v>
      </c>
      <c r="H18" s="13">
        <v>38</v>
      </c>
      <c r="I18" s="13">
        <v>11</v>
      </c>
      <c r="J18" s="13">
        <v>18</v>
      </c>
      <c r="K18" s="11">
        <f t="shared" si="4"/>
        <v>414</v>
      </c>
    </row>
    <row r="19" spans="1:11" ht="17.25" customHeight="1">
      <c r="A19" s="14" t="s">
        <v>96</v>
      </c>
      <c r="B19" s="13">
        <v>6</v>
      </c>
      <c r="C19" s="13">
        <v>2</v>
      </c>
      <c r="D19" s="13">
        <v>6</v>
      </c>
      <c r="E19" s="13">
        <v>6</v>
      </c>
      <c r="F19" s="13">
        <v>10</v>
      </c>
      <c r="G19" s="13">
        <v>5</v>
      </c>
      <c r="H19" s="13">
        <v>7</v>
      </c>
      <c r="I19" s="13">
        <v>0</v>
      </c>
      <c r="J19" s="13">
        <v>1</v>
      </c>
      <c r="K19" s="11">
        <f t="shared" si="4"/>
        <v>43</v>
      </c>
    </row>
    <row r="20" spans="1:11" ht="17.25" customHeight="1">
      <c r="A20" s="16" t="s">
        <v>22</v>
      </c>
      <c r="B20" s="11">
        <f>+B21+B22+B23</f>
        <v>87683</v>
      </c>
      <c r="C20" s="11">
        <f aca="true" t="shared" si="6" ref="C20:J20">+C21+C22+C23</f>
        <v>100152</v>
      </c>
      <c r="D20" s="11">
        <f t="shared" si="6"/>
        <v>128626</v>
      </c>
      <c r="E20" s="11">
        <f t="shared" si="6"/>
        <v>67038</v>
      </c>
      <c r="F20" s="11">
        <f t="shared" si="6"/>
        <v>122510</v>
      </c>
      <c r="G20" s="11">
        <f t="shared" si="6"/>
        <v>228389</v>
      </c>
      <c r="H20" s="11">
        <f t="shared" si="6"/>
        <v>64957</v>
      </c>
      <c r="I20" s="11">
        <f t="shared" si="6"/>
        <v>16107</v>
      </c>
      <c r="J20" s="11">
        <f t="shared" si="6"/>
        <v>46289</v>
      </c>
      <c r="K20" s="11">
        <f t="shared" si="4"/>
        <v>861751</v>
      </c>
    </row>
    <row r="21" spans="1:12" ht="17.25" customHeight="1">
      <c r="A21" s="12" t="s">
        <v>23</v>
      </c>
      <c r="B21" s="13">
        <v>45217</v>
      </c>
      <c r="C21" s="13">
        <v>57266</v>
      </c>
      <c r="D21" s="13">
        <v>73576</v>
      </c>
      <c r="E21" s="13">
        <v>38243</v>
      </c>
      <c r="F21" s="13">
        <v>65035</v>
      </c>
      <c r="G21" s="13">
        <v>107570</v>
      </c>
      <c r="H21" s="13">
        <v>32955</v>
      </c>
      <c r="I21" s="13">
        <v>9755</v>
      </c>
      <c r="J21" s="13">
        <v>25638</v>
      </c>
      <c r="K21" s="11">
        <f t="shared" si="4"/>
        <v>455255</v>
      </c>
      <c r="L21" s="50"/>
    </row>
    <row r="22" spans="1:12" ht="17.25" customHeight="1">
      <c r="A22" s="12" t="s">
        <v>24</v>
      </c>
      <c r="B22" s="13">
        <v>40799</v>
      </c>
      <c r="C22" s="13">
        <v>41059</v>
      </c>
      <c r="D22" s="13">
        <v>53242</v>
      </c>
      <c r="E22" s="13">
        <v>27679</v>
      </c>
      <c r="F22" s="13">
        <v>55854</v>
      </c>
      <c r="G22" s="13">
        <v>117964</v>
      </c>
      <c r="H22" s="13">
        <v>30545</v>
      </c>
      <c r="I22" s="13">
        <v>6029</v>
      </c>
      <c r="J22" s="13">
        <v>20062</v>
      </c>
      <c r="K22" s="11">
        <f t="shared" si="4"/>
        <v>393233</v>
      </c>
      <c r="L22" s="50"/>
    </row>
    <row r="23" spans="1:11" ht="17.25" customHeight="1">
      <c r="A23" s="12" t="s">
        <v>25</v>
      </c>
      <c r="B23" s="13">
        <v>1667</v>
      </c>
      <c r="C23" s="13">
        <v>1827</v>
      </c>
      <c r="D23" s="13">
        <v>1808</v>
      </c>
      <c r="E23" s="13">
        <v>1116</v>
      </c>
      <c r="F23" s="13">
        <v>1621</v>
      </c>
      <c r="G23" s="13">
        <v>2855</v>
      </c>
      <c r="H23" s="13">
        <v>1457</v>
      </c>
      <c r="I23" s="13">
        <v>323</v>
      </c>
      <c r="J23" s="13">
        <v>589</v>
      </c>
      <c r="K23" s="11">
        <f t="shared" si="4"/>
        <v>13263</v>
      </c>
    </row>
    <row r="24" spans="1:11" ht="17.25" customHeight="1">
      <c r="A24" s="16" t="s">
        <v>26</v>
      </c>
      <c r="B24" s="13">
        <f>+B25+B26</f>
        <v>84996</v>
      </c>
      <c r="C24" s="13">
        <f aca="true" t="shared" si="7" ref="C24:J24">+C25+C26</f>
        <v>114417</v>
      </c>
      <c r="D24" s="13">
        <f t="shared" si="7"/>
        <v>130251</v>
      </c>
      <c r="E24" s="13">
        <f t="shared" si="7"/>
        <v>71531</v>
      </c>
      <c r="F24" s="13">
        <f t="shared" si="7"/>
        <v>96133</v>
      </c>
      <c r="G24" s="13">
        <f t="shared" si="7"/>
        <v>134026</v>
      </c>
      <c r="H24" s="13">
        <f t="shared" si="7"/>
        <v>56221</v>
      </c>
      <c r="I24" s="13">
        <f t="shared" si="7"/>
        <v>17832</v>
      </c>
      <c r="J24" s="13">
        <f t="shared" si="7"/>
        <v>55113</v>
      </c>
      <c r="K24" s="11">
        <f t="shared" si="4"/>
        <v>760520</v>
      </c>
    </row>
    <row r="25" spans="1:12" ht="17.25" customHeight="1">
      <c r="A25" s="12" t="s">
        <v>115</v>
      </c>
      <c r="B25" s="13">
        <v>40657</v>
      </c>
      <c r="C25" s="13">
        <v>58708</v>
      </c>
      <c r="D25" s="13">
        <v>70219</v>
      </c>
      <c r="E25" s="13">
        <v>39891</v>
      </c>
      <c r="F25" s="13">
        <v>47063</v>
      </c>
      <c r="G25" s="13">
        <v>62296</v>
      </c>
      <c r="H25" s="13">
        <v>28083</v>
      </c>
      <c r="I25" s="13">
        <v>11152</v>
      </c>
      <c r="J25" s="13">
        <v>28678</v>
      </c>
      <c r="K25" s="11">
        <f t="shared" si="4"/>
        <v>386747</v>
      </c>
      <c r="L25" s="50"/>
    </row>
    <row r="26" spans="1:12" ht="17.25" customHeight="1">
      <c r="A26" s="12" t="s">
        <v>116</v>
      </c>
      <c r="B26" s="13">
        <v>44339</v>
      </c>
      <c r="C26" s="13">
        <v>55709</v>
      </c>
      <c r="D26" s="13">
        <v>60032</v>
      </c>
      <c r="E26" s="13">
        <v>31640</v>
      </c>
      <c r="F26" s="13">
        <v>49070</v>
      </c>
      <c r="G26" s="13">
        <v>71730</v>
      </c>
      <c r="H26" s="13">
        <v>28138</v>
      </c>
      <c r="I26" s="13">
        <v>6680</v>
      </c>
      <c r="J26" s="13">
        <v>26435</v>
      </c>
      <c r="K26" s="11">
        <f t="shared" si="4"/>
        <v>373773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2489</v>
      </c>
      <c r="I27" s="11">
        <v>0</v>
      </c>
      <c r="J27" s="11">
        <v>0</v>
      </c>
      <c r="K27" s="11">
        <f t="shared" si="4"/>
        <v>2489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26069.16</v>
      </c>
      <c r="I35" s="19">
        <v>0</v>
      </c>
      <c r="J35" s="19">
        <v>0</v>
      </c>
      <c r="K35" s="23">
        <f>SUM(B35:J35)</f>
        <v>26069.16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944657.69</v>
      </c>
      <c r="C47" s="22">
        <f aca="true" t="shared" si="12" ref="C47:H47">+C48+C57</f>
        <v>1371918.0599999998</v>
      </c>
      <c r="D47" s="22">
        <f t="shared" si="12"/>
        <v>1775173.67</v>
      </c>
      <c r="E47" s="22">
        <f t="shared" si="12"/>
        <v>853387.49</v>
      </c>
      <c r="F47" s="22">
        <f t="shared" si="12"/>
        <v>1247379.39</v>
      </c>
      <c r="G47" s="22">
        <f t="shared" si="12"/>
        <v>1746465.94</v>
      </c>
      <c r="H47" s="22">
        <f t="shared" si="12"/>
        <v>812786.57</v>
      </c>
      <c r="I47" s="22">
        <f>+I48+I57</f>
        <v>317411.14999999997</v>
      </c>
      <c r="J47" s="22">
        <f>+J48+J57</f>
        <v>591551.58</v>
      </c>
      <c r="K47" s="22">
        <f>SUM(B47:J47)</f>
        <v>9660731.540000001</v>
      </c>
    </row>
    <row r="48" spans="1:11" ht="17.25" customHeight="1">
      <c r="A48" s="16" t="s">
        <v>108</v>
      </c>
      <c r="B48" s="23">
        <f>SUM(B49:B56)</f>
        <v>926873.25</v>
      </c>
      <c r="C48" s="23">
        <f aca="true" t="shared" si="13" ref="C48:J48">SUM(C49:C56)</f>
        <v>1346752.2399999998</v>
      </c>
      <c r="D48" s="23">
        <f t="shared" si="13"/>
        <v>1749047.13</v>
      </c>
      <c r="E48" s="23">
        <f t="shared" si="13"/>
        <v>830435.04</v>
      </c>
      <c r="F48" s="23">
        <f t="shared" si="13"/>
        <v>1223729.17</v>
      </c>
      <c r="G48" s="23">
        <f t="shared" si="13"/>
        <v>1715995.56</v>
      </c>
      <c r="H48" s="23">
        <f t="shared" si="13"/>
        <v>792307.36</v>
      </c>
      <c r="I48" s="23">
        <f t="shared" si="13"/>
        <v>317411.14999999997</v>
      </c>
      <c r="J48" s="23">
        <f t="shared" si="13"/>
        <v>577187.98</v>
      </c>
      <c r="K48" s="23">
        <f aca="true" t="shared" si="14" ref="K48:K57">SUM(B48:J48)</f>
        <v>9479738.88</v>
      </c>
    </row>
    <row r="49" spans="1:11" ht="17.25" customHeight="1">
      <c r="A49" s="34" t="s">
        <v>43</v>
      </c>
      <c r="B49" s="23">
        <f aca="true" t="shared" si="15" ref="B49:H49">ROUND(B30*B7,2)</f>
        <v>924332.84</v>
      </c>
      <c r="C49" s="23">
        <f t="shared" si="15"/>
        <v>1340056.47</v>
      </c>
      <c r="D49" s="23">
        <f t="shared" si="15"/>
        <v>1745083.42</v>
      </c>
      <c r="E49" s="23">
        <f t="shared" si="15"/>
        <v>828227.86</v>
      </c>
      <c r="F49" s="23">
        <f t="shared" si="15"/>
        <v>1220339.21</v>
      </c>
      <c r="G49" s="23">
        <f t="shared" si="15"/>
        <v>1711173.77</v>
      </c>
      <c r="H49" s="23">
        <f t="shared" si="15"/>
        <v>763720.58</v>
      </c>
      <c r="I49" s="23">
        <f>ROUND(I30*I7,2)</f>
        <v>316345.43</v>
      </c>
      <c r="J49" s="23">
        <f>ROUND(J30*J7,2)</f>
        <v>574970.94</v>
      </c>
      <c r="K49" s="23">
        <f t="shared" si="14"/>
        <v>9424250.52</v>
      </c>
    </row>
    <row r="50" spans="1:11" ht="17.25" customHeight="1">
      <c r="A50" s="34" t="s">
        <v>44</v>
      </c>
      <c r="B50" s="19">
        <v>0</v>
      </c>
      <c r="C50" s="23">
        <f>ROUND(C31*C7,2)</f>
        <v>2978.64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2978.64</v>
      </c>
    </row>
    <row r="51" spans="1:11" ht="17.25" customHeight="1">
      <c r="A51" s="64" t="s">
        <v>104</v>
      </c>
      <c r="B51" s="65">
        <f aca="true" t="shared" si="16" ref="B51:H51">ROUND(B32*B7,2)</f>
        <v>-1551.27</v>
      </c>
      <c r="C51" s="65">
        <f t="shared" si="16"/>
        <v>-2056.59</v>
      </c>
      <c r="D51" s="65">
        <f t="shared" si="16"/>
        <v>-2422.05</v>
      </c>
      <c r="E51" s="65">
        <f t="shared" si="16"/>
        <v>-1238.22</v>
      </c>
      <c r="F51" s="65">
        <f t="shared" si="16"/>
        <v>-1891.56</v>
      </c>
      <c r="G51" s="65">
        <f t="shared" si="16"/>
        <v>-2608.29</v>
      </c>
      <c r="H51" s="65">
        <f t="shared" si="16"/>
        <v>-1197.42</v>
      </c>
      <c r="I51" s="19">
        <v>0</v>
      </c>
      <c r="J51" s="19">
        <v>0</v>
      </c>
      <c r="K51" s="65">
        <f>SUM(B51:J51)</f>
        <v>-12965.4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26069.16</v>
      </c>
      <c r="I53" s="31">
        <f>+I35</f>
        <v>0</v>
      </c>
      <c r="J53" s="31">
        <f>+J35</f>
        <v>0</v>
      </c>
      <c r="K53" s="23">
        <f t="shared" si="14"/>
        <v>26069.16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17784.44</v>
      </c>
      <c r="C57" s="36">
        <v>25165.82</v>
      </c>
      <c r="D57" s="36">
        <v>26126.54</v>
      </c>
      <c r="E57" s="36">
        <v>22952.45</v>
      </c>
      <c r="F57" s="36">
        <v>23650.22</v>
      </c>
      <c r="G57" s="36">
        <v>30470.38</v>
      </c>
      <c r="H57" s="36">
        <v>20479.21</v>
      </c>
      <c r="I57" s="19">
        <v>0</v>
      </c>
      <c r="J57" s="36">
        <v>14363.6</v>
      </c>
      <c r="K57" s="36">
        <f t="shared" si="14"/>
        <v>180992.65999999997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-93024.6</v>
      </c>
      <c r="C61" s="35">
        <f t="shared" si="17"/>
        <v>-140507.39</v>
      </c>
      <c r="D61" s="35">
        <f t="shared" si="17"/>
        <v>-138308.73</v>
      </c>
      <c r="E61" s="35">
        <f t="shared" si="17"/>
        <v>-88339.2</v>
      </c>
      <c r="F61" s="35">
        <f t="shared" si="17"/>
        <v>-94535.73</v>
      </c>
      <c r="G61" s="35">
        <f t="shared" si="17"/>
        <v>-119712</v>
      </c>
      <c r="H61" s="35">
        <f t="shared" si="17"/>
        <v>-95307.8</v>
      </c>
      <c r="I61" s="35">
        <f t="shared" si="17"/>
        <v>-23528.37</v>
      </c>
      <c r="J61" s="35">
        <f t="shared" si="17"/>
        <v>-47310</v>
      </c>
      <c r="K61" s="35">
        <f>SUM(B61:J61)</f>
        <v>-840573.8200000001</v>
      </c>
    </row>
    <row r="62" spans="1:11" ht="18.75" customHeight="1">
      <c r="A62" s="16" t="s">
        <v>74</v>
      </c>
      <c r="B62" s="35">
        <f aca="true" t="shared" si="18" ref="B62:J62">B63+B64+B65+B66+B67+B68</f>
        <v>-92024.6</v>
      </c>
      <c r="C62" s="35">
        <f t="shared" si="18"/>
        <v>-139448.6</v>
      </c>
      <c r="D62" s="35">
        <f t="shared" si="18"/>
        <v>-137199</v>
      </c>
      <c r="E62" s="35">
        <f t="shared" si="18"/>
        <v>-87339.2</v>
      </c>
      <c r="F62" s="35">
        <f t="shared" si="18"/>
        <v>-92142.4</v>
      </c>
      <c r="G62" s="35">
        <f t="shared" si="18"/>
        <v>-116705.6</v>
      </c>
      <c r="H62" s="35">
        <f t="shared" si="18"/>
        <v>-95307.8</v>
      </c>
      <c r="I62" s="35">
        <f t="shared" si="18"/>
        <v>-21055.8</v>
      </c>
      <c r="J62" s="35">
        <f t="shared" si="18"/>
        <v>-47310</v>
      </c>
      <c r="K62" s="35">
        <f aca="true" t="shared" si="19" ref="K62:K91">SUM(B62:J62)</f>
        <v>-828533.0000000001</v>
      </c>
    </row>
    <row r="63" spans="1:11" ht="18.75" customHeight="1">
      <c r="A63" s="12" t="s">
        <v>75</v>
      </c>
      <c r="B63" s="35">
        <f>-ROUND(B9*$D$3,2)</f>
        <v>-92024.6</v>
      </c>
      <c r="C63" s="35">
        <f aca="true" t="shared" si="20" ref="C63:J63">-ROUND(C9*$D$3,2)</f>
        <v>-139448.6</v>
      </c>
      <c r="D63" s="35">
        <f t="shared" si="20"/>
        <v>-137199</v>
      </c>
      <c r="E63" s="35">
        <f t="shared" si="20"/>
        <v>-87339.2</v>
      </c>
      <c r="F63" s="35">
        <f t="shared" si="20"/>
        <v>-92142.4</v>
      </c>
      <c r="G63" s="35">
        <f t="shared" si="20"/>
        <v>-116705.6</v>
      </c>
      <c r="H63" s="35">
        <f t="shared" si="20"/>
        <v>-95307.8</v>
      </c>
      <c r="I63" s="35">
        <f t="shared" si="20"/>
        <v>-21055.8</v>
      </c>
      <c r="J63" s="35">
        <f t="shared" si="20"/>
        <v>-47310</v>
      </c>
      <c r="K63" s="35">
        <f t="shared" si="19"/>
        <v>-828533.0000000001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-1058.79</v>
      </c>
      <c r="D69" s="65">
        <f>SUM(D70:D102)</f>
        <v>-1109.73</v>
      </c>
      <c r="E69" s="65">
        <f aca="true" t="shared" si="21" ref="E69:J69">SUM(E70:E102)</f>
        <v>-1000</v>
      </c>
      <c r="F69" s="65">
        <f t="shared" si="21"/>
        <v>-2393.33</v>
      </c>
      <c r="G69" s="65">
        <f t="shared" si="21"/>
        <v>-3006.4</v>
      </c>
      <c r="H69" s="19">
        <v>0</v>
      </c>
      <c r="I69" s="65">
        <f t="shared" si="21"/>
        <v>-2472.57</v>
      </c>
      <c r="J69" s="19">
        <v>0</v>
      </c>
      <c r="K69" s="65">
        <f t="shared" si="19"/>
        <v>-12040.82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120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851633.09</v>
      </c>
      <c r="C106" s="24">
        <f t="shared" si="22"/>
        <v>1231410.6699999997</v>
      </c>
      <c r="D106" s="24">
        <f t="shared" si="22"/>
        <v>1636864.94</v>
      </c>
      <c r="E106" s="24">
        <f t="shared" si="22"/>
        <v>765048.29</v>
      </c>
      <c r="F106" s="24">
        <f t="shared" si="22"/>
        <v>1152843.66</v>
      </c>
      <c r="G106" s="24">
        <f t="shared" si="22"/>
        <v>1626753.94</v>
      </c>
      <c r="H106" s="24">
        <f t="shared" si="22"/>
        <v>717478.7699999999</v>
      </c>
      <c r="I106" s="24">
        <f>+I107+I108</f>
        <v>293882.77999999997</v>
      </c>
      <c r="J106" s="24">
        <f>+J107+J108</f>
        <v>544241.58</v>
      </c>
      <c r="K106" s="46">
        <f>SUM(B106:J106)</f>
        <v>8820157.719999999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833848.65</v>
      </c>
      <c r="C107" s="24">
        <f t="shared" si="23"/>
        <v>1206244.8499999996</v>
      </c>
      <c r="D107" s="24">
        <f t="shared" si="23"/>
        <v>1610738.4</v>
      </c>
      <c r="E107" s="24">
        <f t="shared" si="23"/>
        <v>742095.8400000001</v>
      </c>
      <c r="F107" s="24">
        <f t="shared" si="23"/>
        <v>1129193.44</v>
      </c>
      <c r="G107" s="24">
        <f t="shared" si="23"/>
        <v>1596283.56</v>
      </c>
      <c r="H107" s="24">
        <f t="shared" si="23"/>
        <v>696999.5599999999</v>
      </c>
      <c r="I107" s="24">
        <f t="shared" si="23"/>
        <v>293882.77999999997</v>
      </c>
      <c r="J107" s="24">
        <f t="shared" si="23"/>
        <v>529877.98</v>
      </c>
      <c r="K107" s="46">
        <f>SUM(B107:J107)</f>
        <v>8639165.06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17784.44</v>
      </c>
      <c r="C108" s="24">
        <f t="shared" si="24"/>
        <v>25165.82</v>
      </c>
      <c r="D108" s="24">
        <f t="shared" si="24"/>
        <v>26126.54</v>
      </c>
      <c r="E108" s="24">
        <f t="shared" si="24"/>
        <v>22952.45</v>
      </c>
      <c r="F108" s="24">
        <f t="shared" si="24"/>
        <v>23650.22</v>
      </c>
      <c r="G108" s="24">
        <f t="shared" si="24"/>
        <v>30470.38</v>
      </c>
      <c r="H108" s="24">
        <f t="shared" si="24"/>
        <v>20479.21</v>
      </c>
      <c r="I108" s="19">
        <f t="shared" si="24"/>
        <v>0</v>
      </c>
      <c r="J108" s="24">
        <f t="shared" si="24"/>
        <v>14363.6</v>
      </c>
      <c r="K108" s="46">
        <f>SUM(B108:J108)</f>
        <v>180992.65999999997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8820157.74</v>
      </c>
      <c r="L114" s="52"/>
    </row>
    <row r="115" spans="1:11" ht="18.75" customHeight="1">
      <c r="A115" s="26" t="s">
        <v>70</v>
      </c>
      <c r="B115" s="27">
        <v>110732.68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110732.68</v>
      </c>
    </row>
    <row r="116" spans="1:11" ht="18.75" customHeight="1">
      <c r="A116" s="26" t="s">
        <v>71</v>
      </c>
      <c r="B116" s="27">
        <v>740900.41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740900.41</v>
      </c>
    </row>
    <row r="117" spans="1:11" ht="18.75" customHeight="1">
      <c r="A117" s="26" t="s">
        <v>72</v>
      </c>
      <c r="B117" s="38">
        <v>0</v>
      </c>
      <c r="C117" s="27">
        <f>+C106</f>
        <v>1231410.6699999997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1231410.6699999997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1524112.81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1524112.81</v>
      </c>
    </row>
    <row r="119" spans="1:11" ht="18.75" customHeight="1">
      <c r="A119" s="26" t="s">
        <v>121</v>
      </c>
      <c r="B119" s="38">
        <v>0</v>
      </c>
      <c r="C119" s="38">
        <v>0</v>
      </c>
      <c r="D119" s="27">
        <v>112752.14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112752.14</v>
      </c>
    </row>
    <row r="120" spans="1:11" ht="18.75" customHeight="1">
      <c r="A120" s="26" t="s">
        <v>122</v>
      </c>
      <c r="B120" s="38">
        <v>0</v>
      </c>
      <c r="C120" s="38">
        <v>0</v>
      </c>
      <c r="D120" s="38">
        <v>0</v>
      </c>
      <c r="E120" s="27">
        <v>688543.46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688543.46</v>
      </c>
    </row>
    <row r="121" spans="1:11" ht="18.75" customHeight="1">
      <c r="A121" s="26" t="s">
        <v>123</v>
      </c>
      <c r="B121" s="38">
        <v>0</v>
      </c>
      <c r="C121" s="38">
        <v>0</v>
      </c>
      <c r="D121" s="38">
        <v>0</v>
      </c>
      <c r="E121" s="27">
        <v>76504.83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76504.83</v>
      </c>
    </row>
    <row r="122" spans="1:11" ht="18.75" customHeight="1">
      <c r="A122" s="26" t="s">
        <v>124</v>
      </c>
      <c r="B122" s="38">
        <v>0</v>
      </c>
      <c r="C122" s="38">
        <v>0</v>
      </c>
      <c r="D122" s="38">
        <v>0</v>
      </c>
      <c r="E122" s="38">
        <v>0</v>
      </c>
      <c r="F122" s="27">
        <v>217993.19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217993.19</v>
      </c>
    </row>
    <row r="123" spans="1:11" ht="18.75" customHeight="1">
      <c r="A123" s="26" t="s">
        <v>125</v>
      </c>
      <c r="B123" s="38">
        <v>0</v>
      </c>
      <c r="C123" s="38">
        <v>0</v>
      </c>
      <c r="D123" s="38">
        <v>0</v>
      </c>
      <c r="E123" s="38">
        <v>0</v>
      </c>
      <c r="F123" s="27">
        <v>407820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407820</v>
      </c>
    </row>
    <row r="124" spans="1:11" ht="18.75" customHeight="1">
      <c r="A124" s="26" t="s">
        <v>126</v>
      </c>
      <c r="B124" s="38">
        <v>0</v>
      </c>
      <c r="C124" s="38">
        <v>0</v>
      </c>
      <c r="D124" s="38">
        <v>0</v>
      </c>
      <c r="E124" s="38">
        <v>0</v>
      </c>
      <c r="F124" s="27">
        <v>62367.37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62367.37</v>
      </c>
    </row>
    <row r="125" spans="1:11" ht="18.75" customHeight="1">
      <c r="A125" s="26" t="s">
        <v>127</v>
      </c>
      <c r="B125" s="66">
        <v>0</v>
      </c>
      <c r="C125" s="66">
        <v>0</v>
      </c>
      <c r="D125" s="66">
        <v>0</v>
      </c>
      <c r="E125" s="66">
        <v>0</v>
      </c>
      <c r="F125" s="67">
        <v>464663.1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464663.1</v>
      </c>
    </row>
    <row r="126" spans="1:11" ht="18.75" customHeight="1">
      <c r="A126" s="26" t="s">
        <v>128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505339.77</v>
      </c>
      <c r="H126" s="38">
        <v>0</v>
      </c>
      <c r="I126" s="38">
        <v>0</v>
      </c>
      <c r="J126" s="38">
        <v>0</v>
      </c>
      <c r="K126" s="39">
        <f t="shared" si="25"/>
        <v>505339.77</v>
      </c>
    </row>
    <row r="127" spans="1:11" ht="18.75" customHeight="1">
      <c r="A127" s="26" t="s">
        <v>129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41701.69</v>
      </c>
      <c r="H127" s="38">
        <v>0</v>
      </c>
      <c r="I127" s="38">
        <v>0</v>
      </c>
      <c r="J127" s="38">
        <v>0</v>
      </c>
      <c r="K127" s="39">
        <f t="shared" si="25"/>
        <v>41701.69</v>
      </c>
    </row>
    <row r="128" spans="1:11" ht="18.75" customHeight="1">
      <c r="A128" s="26" t="s">
        <v>130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234431.82</v>
      </c>
      <c r="H128" s="38">
        <v>0</v>
      </c>
      <c r="I128" s="38">
        <v>0</v>
      </c>
      <c r="J128" s="38">
        <v>0</v>
      </c>
      <c r="K128" s="39">
        <f t="shared" si="25"/>
        <v>234431.82</v>
      </c>
    </row>
    <row r="129" spans="1:11" ht="18.75" customHeight="1">
      <c r="A129" s="26" t="s">
        <v>131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201018.04</v>
      </c>
      <c r="H129" s="38">
        <v>0</v>
      </c>
      <c r="I129" s="38">
        <v>0</v>
      </c>
      <c r="J129" s="38">
        <v>0</v>
      </c>
      <c r="K129" s="39">
        <f t="shared" si="25"/>
        <v>201018.04</v>
      </c>
    </row>
    <row r="130" spans="1:11" ht="18.75" customHeight="1">
      <c r="A130" s="26" t="s">
        <v>132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644262.63</v>
      </c>
      <c r="H130" s="38">
        <v>0</v>
      </c>
      <c r="I130" s="38">
        <v>0</v>
      </c>
      <c r="J130" s="38">
        <v>0</v>
      </c>
      <c r="K130" s="39">
        <f t="shared" si="25"/>
        <v>644262.63</v>
      </c>
    </row>
    <row r="131" spans="1:11" ht="18.75" customHeight="1">
      <c r="A131" s="26" t="s">
        <v>133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245891.56</v>
      </c>
      <c r="I131" s="38">
        <v>0</v>
      </c>
      <c r="J131" s="38">
        <v>0</v>
      </c>
      <c r="K131" s="39">
        <f t="shared" si="25"/>
        <v>245891.56</v>
      </c>
    </row>
    <row r="132" spans="1:11" ht="18.75" customHeight="1">
      <c r="A132" s="26" t="s">
        <v>134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471587.21</v>
      </c>
      <c r="I132" s="38">
        <v>0</v>
      </c>
      <c r="J132" s="38">
        <v>0</v>
      </c>
      <c r="K132" s="39">
        <f t="shared" si="25"/>
        <v>471587.21</v>
      </c>
    </row>
    <row r="133" spans="1:11" ht="18.75" customHeight="1">
      <c r="A133" s="26" t="s">
        <v>135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293882.78</v>
      </c>
      <c r="J133" s="38"/>
      <c r="K133" s="39">
        <f t="shared" si="25"/>
        <v>293882.78</v>
      </c>
    </row>
    <row r="134" spans="1:11" ht="18.75" customHeight="1">
      <c r="A134" s="74" t="s">
        <v>136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544241.58</v>
      </c>
      <c r="K134" s="42">
        <f t="shared" si="25"/>
        <v>544241.58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137</v>
      </c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2017-11-27T12:28:07Z</dcterms:modified>
  <cp:category/>
  <cp:version/>
  <cp:contentType/>
  <cp:contentStatus/>
</cp:coreProperties>
</file>