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<sst xmlns="http://schemas.openxmlformats.org/spreadsheetml/2006/main" count="143" uniqueCount="143">
  <si>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</si>
  <si>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</si>
  <si>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</si>
  <si>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</si>
  <si>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</si>
  <si>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</si>
  <si>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</si>
  <si>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</si>
  <si>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</si>
  <si>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</si>
  <si>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</si>
  <si>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</si>
  <si>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</si>
  <si>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</si>
  <si>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</si>
  <si>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</si>
  <si>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</si>
  <si>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</si>
  <si>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</si>
  <si>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</si>
  <si>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</si>
  <si>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</si>
  <si>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</si>
  <si>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</si>
  <si>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</si>
  <si>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</si>
  <si>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</si>
  <si>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</si>
  <si>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</si>
  <si>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</si>
  <si>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</si>
  <si>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</si>
  <si>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</si>
  <si>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</si>
  <si>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</si>
  <si>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</si>
  <si>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</si>
  <si>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</si>
  <si>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</si>
  <si>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</si>
  <si>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</si>
  <si>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</si>
  <si>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</si>
  <si>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</si>
  <si>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</si>
  <si>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</si>
  <si>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</si>
  <si>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</si>
  <si>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</si>
  <si>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</si>
  <si>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</si>
  <si>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</si>
  <si>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</si>
  <si>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</si>
  <si>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</si>
  <si>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</si>
  <si>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</si>
  <si>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</si>
  <si>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</si>
  <si>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</si>
  <si>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</si>
  <si>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</si>
  <si>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</si>
  <si>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</si>
  <si>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</si>
  <si>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</si>
  <si>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</si>
  <si>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</si>
  <si>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</si>
  <si>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</si>
  <si>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</si>
  <si>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</si>
  <si>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</si>
  <si>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</si>
  <si>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</si>
  <si>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</si>
  <si>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</si>
  <si>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</si>
  <si>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</si>
  <si>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</si>
  <si>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</si>
  <si>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</si>
  <si>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</si>
  <si>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</si>
  <si>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</si>
  <si>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</si>
  <si>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</si>
  <si>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</si>
  <si>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</si>
  <si>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</si>
  <si>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</si>
  <si>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</si>
  <si>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</si>
  <si>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</si>
  <si>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</si>
  <si>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</si>
  <si>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</si>
  <si>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</si>
  <si>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</si>
  <si>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</si>
  <si>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</si>
  <si>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</si>
  <si>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</si>
  <si>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</si>
  <si>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</si>
  <si>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</si>
  <si>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</si>
  <si>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</si>
  <si>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</si>
  <si>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</si>
  <si>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</si>
  <si>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</si>
  <si>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</si>
  <si>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</si>
  <si>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</si>
  <si>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</si>
  <si>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</si>
  <si>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</si>
  <si>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</si>
  <si>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</si>
  <si>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</si>
  <si>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</si>
  <si>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</si>
  <si>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</si>
  <si>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</si>
  <si>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</si>
  <si>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</si>
  <si>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</si>
  <si>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</si>
  <si>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</si>
  <si>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</si>
  <si>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</si>
  <si>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</si>
  <si>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</si>
  <si>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</si>
  <si>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16/11/17 - VENCIMENTO 24/11/17</t>
  </si>
  <si>
    <t>6.2.32. Revisão do ajuste de Remuneração Previsto Contratualmente ²</t>
  </si>
  <si>
    <t>6.3. Revisão de Remuneração pelo Transporte Coletivo ³</t>
  </si>
  <si>
    <t>Notas:</t>
  </si>
  <si>
    <t>(1) Ajuste de remuneração previsto contratualmente, período de 25/09 a 24/10/17, parcela 15/20.</t>
  </si>
  <si>
    <t>(2) Revisão do ajuste de remuneração previsto contratualmente, período de 25/07 a 24/08/17.</t>
  </si>
  <si>
    <t>(2) Revisão do ajuste de remuneração previsto contratualmente, período de 25/08 a 24/09/17.</t>
  </si>
  <si>
    <t>(3) Pagamento de combustível não fóssil de mai/17.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</si>
</sst>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25">
      <selection activeCell="A142" sqref="A142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604080</v>
      </c>
      <c r="C7" s="9">
        <f t="shared" si="0"/>
        <v>779100</v>
      </c>
      <c r="D7" s="9">
        <f t="shared" si="0"/>
        <v>790576</v>
      </c>
      <c r="E7" s="9">
        <f t="shared" si="0"/>
        <v>539360</v>
      </c>
      <c r="F7" s="9">
        <f t="shared" si="0"/>
        <v>733580</v>
      </c>
      <c r="G7" s="9">
        <f t="shared" si="0"/>
        <v>1250426</v>
      </c>
      <c r="H7" s="9">
        <f t="shared" si="0"/>
        <v>569694</v>
      </c>
      <c r="I7" s="9">
        <f t="shared" si="0"/>
        <v>121482</v>
      </c>
      <c r="J7" s="9">
        <f t="shared" si="0"/>
        <v>318133</v>
      </c>
      <c r="K7" s="9">
        <f t="shared" si="0"/>
        <v>5706431</v>
      </c>
      <c r="L7" s="50"/>
    </row>
    <row r="8" spans="1:11" ht="17.25" customHeight="1">
      <c r="A8" s="10" t="s">
        <v>97</v>
      </c>
      <c r="B8" s="11">
        <f>B9+B12+B16</f>
        <v>278192</v>
      </c>
      <c r="C8" s="11">
        <f aca="true" t="shared" si="1" ref="C8:J8">C9+C12+C16</f>
        <v>370670</v>
      </c>
      <c r="D8" s="11">
        <f t="shared" si="1"/>
        <v>352727</v>
      </c>
      <c r="E8" s="11">
        <f t="shared" si="1"/>
        <v>258168</v>
      </c>
      <c r="F8" s="11">
        <f t="shared" si="1"/>
        <v>333054</v>
      </c>
      <c r="G8" s="11">
        <f t="shared" si="1"/>
        <v>573240</v>
      </c>
      <c r="H8" s="11">
        <f t="shared" si="1"/>
        <v>289497</v>
      </c>
      <c r="I8" s="11">
        <f t="shared" si="1"/>
        <v>52694</v>
      </c>
      <c r="J8" s="11">
        <f t="shared" si="1"/>
        <v>140594</v>
      </c>
      <c r="K8" s="11">
        <f>SUM(B8:J8)</f>
        <v>2648836</v>
      </c>
    </row>
    <row r="9" spans="1:11" ht="17.25" customHeight="1">
      <c r="A9" s="15" t="s">
        <v>16</v>
      </c>
      <c r="B9" s="13">
        <f>+B10+B11</f>
        <v>33713</v>
      </c>
      <c r="C9" s="13">
        <f aca="true" t="shared" si="2" ref="C9:J9">+C10+C11</f>
        <v>48161</v>
      </c>
      <c r="D9" s="13">
        <f t="shared" si="2"/>
        <v>41777</v>
      </c>
      <c r="E9" s="13">
        <f t="shared" si="2"/>
        <v>32542</v>
      </c>
      <c r="F9" s="13">
        <f t="shared" si="2"/>
        <v>35650</v>
      </c>
      <c r="G9" s="13">
        <f t="shared" si="2"/>
        <v>48366</v>
      </c>
      <c r="H9" s="13">
        <f t="shared" si="2"/>
        <v>43377</v>
      </c>
      <c r="I9" s="13">
        <f t="shared" si="2"/>
        <v>7768</v>
      </c>
      <c r="J9" s="13">
        <f t="shared" si="2"/>
        <v>15412</v>
      </c>
      <c r="K9" s="11">
        <f>SUM(B9:J9)</f>
        <v>306766</v>
      </c>
    </row>
    <row r="10" spans="1:11" ht="17.25" customHeight="1">
      <c r="A10" s="29" t="s">
        <v>17</v>
      </c>
      <c r="B10" s="13">
        <v>33713</v>
      </c>
      <c r="C10" s="13">
        <v>48161</v>
      </c>
      <c r="D10" s="13">
        <v>41777</v>
      </c>
      <c r="E10" s="13">
        <v>32542</v>
      </c>
      <c r="F10" s="13">
        <v>35650</v>
      </c>
      <c r="G10" s="13">
        <v>48366</v>
      </c>
      <c r="H10" s="13">
        <v>43377</v>
      </c>
      <c r="I10" s="13">
        <v>7768</v>
      </c>
      <c r="J10" s="13">
        <v>15412</v>
      </c>
      <c r="K10" s="11">
        <f>SUM(B10:J10)</f>
        <v>306766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230136</v>
      </c>
      <c r="C12" s="17">
        <f t="shared" si="3"/>
        <v>303228</v>
      </c>
      <c r="D12" s="17">
        <f t="shared" si="3"/>
        <v>293221</v>
      </c>
      <c r="E12" s="17">
        <f t="shared" si="3"/>
        <v>213021</v>
      </c>
      <c r="F12" s="17">
        <f t="shared" si="3"/>
        <v>277769</v>
      </c>
      <c r="G12" s="17">
        <f t="shared" si="3"/>
        <v>490372</v>
      </c>
      <c r="H12" s="17">
        <f t="shared" si="3"/>
        <v>232208</v>
      </c>
      <c r="I12" s="17">
        <f t="shared" si="3"/>
        <v>41965</v>
      </c>
      <c r="J12" s="17">
        <f t="shared" si="3"/>
        <v>117758</v>
      </c>
      <c r="K12" s="11">
        <f aca="true" t="shared" si="4" ref="K12:K27">SUM(B12:J12)</f>
        <v>2199678</v>
      </c>
    </row>
    <row r="13" spans="1:13" ht="17.25" customHeight="1">
      <c r="A13" s="14" t="s">
        <v>19</v>
      </c>
      <c r="B13" s="13">
        <v>106484</v>
      </c>
      <c r="C13" s="13">
        <v>148791</v>
      </c>
      <c r="D13" s="13">
        <v>148285</v>
      </c>
      <c r="E13" s="13">
        <v>104617</v>
      </c>
      <c r="F13" s="13">
        <v>135693</v>
      </c>
      <c r="G13" s="13">
        <v>224925</v>
      </c>
      <c r="H13" s="13">
        <v>101425</v>
      </c>
      <c r="I13" s="13">
        <v>22629</v>
      </c>
      <c r="J13" s="13">
        <v>58844</v>
      </c>
      <c r="K13" s="11">
        <f t="shared" si="4"/>
        <v>1051693</v>
      </c>
      <c r="L13" s="50"/>
      <c r="M13" s="51"/>
    </row>
    <row r="14" spans="1:12" ht="17.25" customHeight="1">
      <c r="A14" s="14" t="s">
        <v>20</v>
      </c>
      <c r="B14" s="13">
        <v>113125</v>
      </c>
      <c r="C14" s="13">
        <v>137979</v>
      </c>
      <c r="D14" s="13">
        <v>134346</v>
      </c>
      <c r="E14" s="13">
        <v>98160</v>
      </c>
      <c r="F14" s="13">
        <v>131645</v>
      </c>
      <c r="G14" s="13">
        <v>248078</v>
      </c>
      <c r="H14" s="13">
        <v>111474</v>
      </c>
      <c r="I14" s="13">
        <v>16813</v>
      </c>
      <c r="J14" s="13">
        <v>55452</v>
      </c>
      <c r="K14" s="11">
        <f t="shared" si="4"/>
        <v>1047072</v>
      </c>
      <c r="L14" s="50"/>
    </row>
    <row r="15" spans="1:11" ht="17.25" customHeight="1">
      <c r="A15" s="14" t="s">
        <v>21</v>
      </c>
      <c r="B15" s="13">
        <v>10527</v>
      </c>
      <c r="C15" s="13">
        <v>16458</v>
      </c>
      <c r="D15" s="13">
        <v>10590</v>
      </c>
      <c r="E15" s="13">
        <v>10244</v>
      </c>
      <c r="F15" s="13">
        <v>10431</v>
      </c>
      <c r="G15" s="13">
        <v>17369</v>
      </c>
      <c r="H15" s="13">
        <v>19309</v>
      </c>
      <c r="I15" s="13">
        <v>2523</v>
      </c>
      <c r="J15" s="13">
        <v>3462</v>
      </c>
      <c r="K15" s="11">
        <f t="shared" si="4"/>
        <v>100913</v>
      </c>
    </row>
    <row r="16" spans="1:11" ht="17.25" customHeight="1">
      <c r="A16" s="15" t="s">
        <v>93</v>
      </c>
      <c r="B16" s="13">
        <f>B17+B18+B19</f>
        <v>14343</v>
      </c>
      <c r="C16" s="13">
        <f aca="true" t="shared" si="5" ref="C16:J16">C17+C18+C19</f>
        <v>19281</v>
      </c>
      <c r="D16" s="13">
        <f t="shared" si="5"/>
        <v>17729</v>
      </c>
      <c r="E16" s="13">
        <f t="shared" si="5"/>
        <v>12605</v>
      </c>
      <c r="F16" s="13">
        <f t="shared" si="5"/>
        <v>19635</v>
      </c>
      <c r="G16" s="13">
        <f t="shared" si="5"/>
        <v>34502</v>
      </c>
      <c r="H16" s="13">
        <f t="shared" si="5"/>
        <v>13912</v>
      </c>
      <c r="I16" s="13">
        <f t="shared" si="5"/>
        <v>2961</v>
      </c>
      <c r="J16" s="13">
        <f t="shared" si="5"/>
        <v>7424</v>
      </c>
      <c r="K16" s="11">
        <f t="shared" si="4"/>
        <v>142392</v>
      </c>
    </row>
    <row r="17" spans="1:11" ht="17.25" customHeight="1">
      <c r="A17" s="14" t="s">
        <v>94</v>
      </c>
      <c r="B17" s="13">
        <v>14244</v>
      </c>
      <c r="C17" s="13">
        <v>19198</v>
      </c>
      <c r="D17" s="13">
        <v>17671</v>
      </c>
      <c r="E17" s="13">
        <v>12541</v>
      </c>
      <c r="F17" s="13">
        <v>19532</v>
      </c>
      <c r="G17" s="13">
        <v>34294</v>
      </c>
      <c r="H17" s="13">
        <v>13831</v>
      </c>
      <c r="I17" s="13">
        <v>2947</v>
      </c>
      <c r="J17" s="13">
        <v>7392</v>
      </c>
      <c r="K17" s="11">
        <f t="shared" si="4"/>
        <v>141650</v>
      </c>
    </row>
    <row r="18" spans="1:11" ht="17.25" customHeight="1">
      <c r="A18" s="14" t="s">
        <v>95</v>
      </c>
      <c r="B18" s="13">
        <v>82</v>
      </c>
      <c r="C18" s="13">
        <v>76</v>
      </c>
      <c r="D18" s="13">
        <v>48</v>
      </c>
      <c r="E18" s="13">
        <v>54</v>
      </c>
      <c r="F18" s="13">
        <v>88</v>
      </c>
      <c r="G18" s="13">
        <v>193</v>
      </c>
      <c r="H18" s="13">
        <v>71</v>
      </c>
      <c r="I18" s="13">
        <v>13</v>
      </c>
      <c r="J18" s="13">
        <v>22</v>
      </c>
      <c r="K18" s="11">
        <f t="shared" si="4"/>
        <v>647</v>
      </c>
    </row>
    <row r="19" spans="1:11" ht="17.25" customHeight="1">
      <c r="A19" s="14" t="s">
        <v>96</v>
      </c>
      <c r="B19" s="13">
        <v>17</v>
      </c>
      <c r="C19" s="13">
        <v>7</v>
      </c>
      <c r="D19" s="13">
        <v>10</v>
      </c>
      <c r="E19" s="13">
        <v>10</v>
      </c>
      <c r="F19" s="13">
        <v>15</v>
      </c>
      <c r="G19" s="13">
        <v>15</v>
      </c>
      <c r="H19" s="13">
        <v>10</v>
      </c>
      <c r="I19" s="13">
        <v>1</v>
      </c>
      <c r="J19" s="13">
        <v>10</v>
      </c>
      <c r="K19" s="11">
        <f t="shared" si="4"/>
        <v>95</v>
      </c>
    </row>
    <row r="20" spans="1:11" ht="17.25" customHeight="1">
      <c r="A20" s="16" t="s">
        <v>22</v>
      </c>
      <c r="B20" s="11">
        <f>+B21+B22+B23</f>
        <v>163860</v>
      </c>
      <c r="C20" s="11">
        <f aca="true" t="shared" si="6" ref="C20:J20">+C21+C22+C23</f>
        <v>187358</v>
      </c>
      <c r="D20" s="11">
        <f t="shared" si="6"/>
        <v>208725</v>
      </c>
      <c r="E20" s="11">
        <f t="shared" si="6"/>
        <v>133828</v>
      </c>
      <c r="F20" s="11">
        <f t="shared" si="6"/>
        <v>213705</v>
      </c>
      <c r="G20" s="11">
        <f t="shared" si="6"/>
        <v>407829</v>
      </c>
      <c r="H20" s="11">
        <f t="shared" si="6"/>
        <v>139373</v>
      </c>
      <c r="I20" s="11">
        <f t="shared" si="6"/>
        <v>32317</v>
      </c>
      <c r="J20" s="11">
        <f t="shared" si="6"/>
        <v>78346</v>
      </c>
      <c r="K20" s="11">
        <f t="shared" si="4"/>
        <v>1565341</v>
      </c>
    </row>
    <row r="21" spans="1:12" ht="17.25" customHeight="1">
      <c r="A21" s="12" t="s">
        <v>23</v>
      </c>
      <c r="B21" s="13">
        <v>83565</v>
      </c>
      <c r="C21" s="13">
        <v>104599</v>
      </c>
      <c r="D21" s="13">
        <v>118793</v>
      </c>
      <c r="E21" s="13">
        <v>73662</v>
      </c>
      <c r="F21" s="13">
        <v>116086</v>
      </c>
      <c r="G21" s="13">
        <v>205416</v>
      </c>
      <c r="H21" s="13">
        <v>73420</v>
      </c>
      <c r="I21" s="13">
        <v>19236</v>
      </c>
      <c r="J21" s="13">
        <v>43031</v>
      </c>
      <c r="K21" s="11">
        <f t="shared" si="4"/>
        <v>837808</v>
      </c>
      <c r="L21" s="50"/>
    </row>
    <row r="22" spans="1:12" ht="17.25" customHeight="1">
      <c r="A22" s="12" t="s">
        <v>24</v>
      </c>
      <c r="B22" s="13">
        <v>75655</v>
      </c>
      <c r="C22" s="13">
        <v>76969</v>
      </c>
      <c r="D22" s="13">
        <v>85491</v>
      </c>
      <c r="E22" s="13">
        <v>56799</v>
      </c>
      <c r="F22" s="13">
        <v>93042</v>
      </c>
      <c r="G22" s="13">
        <v>194232</v>
      </c>
      <c r="H22" s="13">
        <v>59772</v>
      </c>
      <c r="I22" s="13">
        <v>12096</v>
      </c>
      <c r="J22" s="13">
        <v>33808</v>
      </c>
      <c r="K22" s="11">
        <f t="shared" si="4"/>
        <v>687864</v>
      </c>
      <c r="L22" s="50"/>
    </row>
    <row r="23" spans="1:11" ht="17.25" customHeight="1">
      <c r="A23" s="12" t="s">
        <v>25</v>
      </c>
      <c r="B23" s="13">
        <v>4640</v>
      </c>
      <c r="C23" s="13">
        <v>5790</v>
      </c>
      <c r="D23" s="13">
        <v>4441</v>
      </c>
      <c r="E23" s="13">
        <v>3367</v>
      </c>
      <c r="F23" s="13">
        <v>4577</v>
      </c>
      <c r="G23" s="13">
        <v>8181</v>
      </c>
      <c r="H23" s="13">
        <v>6181</v>
      </c>
      <c r="I23" s="13">
        <v>985</v>
      </c>
      <c r="J23" s="13">
        <v>1507</v>
      </c>
      <c r="K23" s="11">
        <f t="shared" si="4"/>
        <v>39669</v>
      </c>
    </row>
    <row r="24" spans="1:11" ht="17.25" customHeight="1">
      <c r="A24" s="16" t="s">
        <v>26</v>
      </c>
      <c r="B24" s="13">
        <f>+B25+B26</f>
        <v>162028</v>
      </c>
      <c r="C24" s="13">
        <f aca="true" t="shared" si="7" ref="C24:J24">+C25+C26</f>
        <v>221072</v>
      </c>
      <c r="D24" s="13">
        <f t="shared" si="7"/>
        <v>229124</v>
      </c>
      <c r="E24" s="13">
        <f t="shared" si="7"/>
        <v>147364</v>
      </c>
      <c r="F24" s="13">
        <f t="shared" si="7"/>
        <v>186821</v>
      </c>
      <c r="G24" s="13">
        <f t="shared" si="7"/>
        <v>269357</v>
      </c>
      <c r="H24" s="13">
        <f t="shared" si="7"/>
        <v>133304</v>
      </c>
      <c r="I24" s="13">
        <f t="shared" si="7"/>
        <v>36471</v>
      </c>
      <c r="J24" s="13">
        <f t="shared" si="7"/>
        <v>99193</v>
      </c>
      <c r="K24" s="11">
        <f t="shared" si="4"/>
        <v>1484734</v>
      </c>
    </row>
    <row r="25" spans="1:12" ht="17.25" customHeight="1">
      <c r="A25" s="12" t="s">
        <v>115</v>
      </c>
      <c r="B25" s="13">
        <v>66769</v>
      </c>
      <c r="C25" s="13">
        <v>101416</v>
      </c>
      <c r="D25" s="13">
        <v>113039</v>
      </c>
      <c r="E25" s="13">
        <v>72691</v>
      </c>
      <c r="F25" s="13">
        <v>84209</v>
      </c>
      <c r="G25" s="13">
        <v>115611</v>
      </c>
      <c r="H25" s="13">
        <v>58372</v>
      </c>
      <c r="I25" s="13">
        <v>19932</v>
      </c>
      <c r="J25" s="13">
        <v>46339</v>
      </c>
      <c r="K25" s="11">
        <f t="shared" si="4"/>
        <v>678378</v>
      </c>
      <c r="L25" s="50"/>
    </row>
    <row r="26" spans="1:12" ht="17.25" customHeight="1">
      <c r="A26" s="12" t="s">
        <v>116</v>
      </c>
      <c r="B26" s="13">
        <v>95259</v>
      </c>
      <c r="C26" s="13">
        <v>119656</v>
      </c>
      <c r="D26" s="13">
        <v>116085</v>
      </c>
      <c r="E26" s="13">
        <v>74673</v>
      </c>
      <c r="F26" s="13">
        <v>102612</v>
      </c>
      <c r="G26" s="13">
        <v>153746</v>
      </c>
      <c r="H26" s="13">
        <v>74932</v>
      </c>
      <c r="I26" s="13">
        <v>16539</v>
      </c>
      <c r="J26" s="13">
        <v>52854</v>
      </c>
      <c r="K26" s="11">
        <f t="shared" si="4"/>
        <v>806356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7520</v>
      </c>
      <c r="I27" s="11">
        <v>0</v>
      </c>
      <c r="J27" s="11">
        <v>0</v>
      </c>
      <c r="K27" s="11">
        <f t="shared" si="4"/>
        <v>7520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11308.71</v>
      </c>
      <c r="I35" s="19">
        <v>0</v>
      </c>
      <c r="J35" s="19">
        <v>0</v>
      </c>
      <c r="K35" s="23">
        <f>SUM(B35:J35)</f>
        <v>11308.71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1746705.7499999998</v>
      </c>
      <c r="C47" s="22">
        <f aca="true" t="shared" si="12" ref="C47:H47">+C48+C57</f>
        <v>2520161.6</v>
      </c>
      <c r="D47" s="22">
        <f t="shared" si="12"/>
        <v>2876609.46</v>
      </c>
      <c r="E47" s="22">
        <f t="shared" si="12"/>
        <v>1676418.5099999998</v>
      </c>
      <c r="F47" s="22">
        <f t="shared" si="12"/>
        <v>2249845.19</v>
      </c>
      <c r="G47" s="22">
        <f t="shared" si="12"/>
        <v>3232363.76</v>
      </c>
      <c r="H47" s="22">
        <f t="shared" si="12"/>
        <v>1704307.5999999999</v>
      </c>
      <c r="I47" s="22">
        <f>+I48+I57</f>
        <v>632747.82</v>
      </c>
      <c r="J47" s="22">
        <f>+J48+J57</f>
        <v>998275.4500000001</v>
      </c>
      <c r="K47" s="22">
        <f>SUM(B47:J47)</f>
        <v>17637435.14</v>
      </c>
    </row>
    <row r="48" spans="1:11" ht="17.25" customHeight="1">
      <c r="A48" s="16" t="s">
        <v>108</v>
      </c>
      <c r="B48" s="23">
        <f>SUM(B49:B56)</f>
        <v>1728921.3099999998</v>
      </c>
      <c r="C48" s="23">
        <f aca="true" t="shared" si="13" ref="C48:J48">SUM(C49:C56)</f>
        <v>2494995.7800000003</v>
      </c>
      <c r="D48" s="23">
        <f t="shared" si="13"/>
        <v>2850482.92</v>
      </c>
      <c r="E48" s="23">
        <f t="shared" si="13"/>
        <v>1653466.0599999998</v>
      </c>
      <c r="F48" s="23">
        <f t="shared" si="13"/>
        <v>2226194.9699999997</v>
      </c>
      <c r="G48" s="23">
        <f t="shared" si="13"/>
        <v>3201893.38</v>
      </c>
      <c r="H48" s="23">
        <f t="shared" si="13"/>
        <v>1683828.39</v>
      </c>
      <c r="I48" s="23">
        <f t="shared" si="13"/>
        <v>632747.82</v>
      </c>
      <c r="J48" s="23">
        <f t="shared" si="13"/>
        <v>983911.8500000001</v>
      </c>
      <c r="K48" s="23">
        <f aca="true" t="shared" si="14" ref="K48:K57">SUM(B48:J48)</f>
        <v>17456442.48</v>
      </c>
    </row>
    <row r="49" spans="1:11" ht="17.25" customHeight="1">
      <c r="A49" s="34" t="s">
        <v>43</v>
      </c>
      <c r="B49" s="23">
        <f aca="true" t="shared" si="15" ref="B49:H49">ROUND(B30*B7,2)</f>
        <v>1727729.21</v>
      </c>
      <c r="C49" s="23">
        <f t="shared" si="15"/>
        <v>2487510.48</v>
      </c>
      <c r="D49" s="23">
        <f t="shared" si="15"/>
        <v>2848050.04</v>
      </c>
      <c r="E49" s="23">
        <f t="shared" si="15"/>
        <v>1652491.17</v>
      </c>
      <c r="F49" s="23">
        <f t="shared" si="15"/>
        <v>2224361.28</v>
      </c>
      <c r="G49" s="23">
        <f t="shared" si="15"/>
        <v>3199339.96</v>
      </c>
      <c r="H49" s="23">
        <f t="shared" si="15"/>
        <v>1671425.23</v>
      </c>
      <c r="I49" s="23">
        <f>ROUND(I30*I7,2)</f>
        <v>631682.1</v>
      </c>
      <c r="J49" s="23">
        <f>ROUND(J30*J7,2)</f>
        <v>981694.81</v>
      </c>
      <c r="K49" s="23">
        <f t="shared" si="14"/>
        <v>17424284.279999997</v>
      </c>
    </row>
    <row r="50" spans="1:11" ht="17.25" customHeight="1">
      <c r="A50" s="34" t="s">
        <v>44</v>
      </c>
      <c r="B50" s="19">
        <v>0</v>
      </c>
      <c r="C50" s="23">
        <f>ROUND(C31*C7,2)</f>
        <v>5529.17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5529.17</v>
      </c>
    </row>
    <row r="51" spans="1:11" ht="17.25" customHeight="1">
      <c r="A51" s="64" t="s">
        <v>104</v>
      </c>
      <c r="B51" s="65">
        <f aca="true" t="shared" si="16" ref="B51:H51">ROUND(B32*B7,2)</f>
        <v>-2899.58</v>
      </c>
      <c r="C51" s="65">
        <f t="shared" si="16"/>
        <v>-3817.59</v>
      </c>
      <c r="D51" s="65">
        <f t="shared" si="16"/>
        <v>-3952.88</v>
      </c>
      <c r="E51" s="65">
        <f t="shared" si="16"/>
        <v>-2470.51</v>
      </c>
      <c r="F51" s="65">
        <f t="shared" si="16"/>
        <v>-3447.83</v>
      </c>
      <c r="G51" s="65">
        <f t="shared" si="16"/>
        <v>-4876.66</v>
      </c>
      <c r="H51" s="65">
        <f t="shared" si="16"/>
        <v>-2620.59</v>
      </c>
      <c r="I51" s="19">
        <v>0</v>
      </c>
      <c r="J51" s="19">
        <v>0</v>
      </c>
      <c r="K51" s="65">
        <f>SUM(B51:J51)</f>
        <v>-24085.64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11308.71</v>
      </c>
      <c r="I53" s="31">
        <f>+I35</f>
        <v>0</v>
      </c>
      <c r="J53" s="31">
        <f>+J35</f>
        <v>0</v>
      </c>
      <c r="K53" s="23">
        <f t="shared" si="14"/>
        <v>11308.71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-162925.69</v>
      </c>
      <c r="C61" s="35">
        <f t="shared" si="17"/>
        <v>-174270.95</v>
      </c>
      <c r="D61" s="35">
        <f t="shared" si="17"/>
        <v>-168197.11000000002</v>
      </c>
      <c r="E61" s="35">
        <f t="shared" si="17"/>
        <v>-213708.37</v>
      </c>
      <c r="F61" s="35">
        <f t="shared" si="17"/>
        <v>-169534.28000000003</v>
      </c>
      <c r="G61" s="35">
        <f t="shared" si="17"/>
        <v>-189903.82</v>
      </c>
      <c r="H61" s="35">
        <f t="shared" si="17"/>
        <v>-160910.1</v>
      </c>
      <c r="I61" s="35">
        <f t="shared" si="17"/>
        <v>-98086.10999999999</v>
      </c>
      <c r="J61" s="35">
        <f t="shared" si="17"/>
        <v>-70905.64</v>
      </c>
      <c r="K61" s="35">
        <f>SUM(B61:J61)</f>
        <v>-1408442.07</v>
      </c>
    </row>
    <row r="62" spans="1:11" ht="18.75" customHeight="1">
      <c r="A62" s="16" t="s">
        <v>74</v>
      </c>
      <c r="B62" s="35">
        <f aca="true" t="shared" si="18" ref="B62:J62">B63+B64+B65+B66+B67+B68</f>
        <v>-161021.12</v>
      </c>
      <c r="C62" s="35">
        <f t="shared" si="18"/>
        <v>-188393.77</v>
      </c>
      <c r="D62" s="35">
        <f t="shared" si="18"/>
        <v>-175891.40000000002</v>
      </c>
      <c r="E62" s="35">
        <f t="shared" si="18"/>
        <v>-218294.44</v>
      </c>
      <c r="F62" s="35">
        <f t="shared" si="18"/>
        <v>-203130.59000000003</v>
      </c>
      <c r="G62" s="35">
        <f t="shared" si="18"/>
        <v>-240646.15</v>
      </c>
      <c r="H62" s="35">
        <f t="shared" si="18"/>
        <v>-164832.6</v>
      </c>
      <c r="I62" s="35">
        <f t="shared" si="18"/>
        <v>-29518.4</v>
      </c>
      <c r="J62" s="35">
        <f t="shared" si="18"/>
        <v>-58565.6</v>
      </c>
      <c r="K62" s="35">
        <f aca="true" t="shared" si="19" ref="K62:K91">SUM(B62:J62)</f>
        <v>-1440294.07</v>
      </c>
    </row>
    <row r="63" spans="1:11" ht="18.75" customHeight="1">
      <c r="A63" s="12" t="s">
        <v>75</v>
      </c>
      <c r="B63" s="35">
        <f>-ROUND(B9*$D$3,2)</f>
        <v>-128109.4</v>
      </c>
      <c r="C63" s="35">
        <f aca="true" t="shared" si="20" ref="C63:J63">-ROUND(C9*$D$3,2)</f>
        <v>-183011.8</v>
      </c>
      <c r="D63" s="35">
        <f t="shared" si="20"/>
        <v>-158752.6</v>
      </c>
      <c r="E63" s="35">
        <f t="shared" si="20"/>
        <v>-123659.6</v>
      </c>
      <c r="F63" s="35">
        <f t="shared" si="20"/>
        <v>-135470</v>
      </c>
      <c r="G63" s="35">
        <f t="shared" si="20"/>
        <v>-183790.8</v>
      </c>
      <c r="H63" s="35">
        <f t="shared" si="20"/>
        <v>-164832.6</v>
      </c>
      <c r="I63" s="35">
        <f t="shared" si="20"/>
        <v>-29518.4</v>
      </c>
      <c r="J63" s="35">
        <f t="shared" si="20"/>
        <v>-58565.6</v>
      </c>
      <c r="K63" s="35">
        <f t="shared" si="19"/>
        <v>-1165710.8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-706.8</v>
      </c>
      <c r="C65" s="35">
        <v>-349.6</v>
      </c>
      <c r="D65" s="35">
        <v>-262.2</v>
      </c>
      <c r="E65" s="35">
        <v>-554.8</v>
      </c>
      <c r="F65" s="35">
        <v>-376.2</v>
      </c>
      <c r="G65" s="35">
        <v>-319.2</v>
      </c>
      <c r="H65" s="19">
        <v>0</v>
      </c>
      <c r="I65" s="19">
        <v>0</v>
      </c>
      <c r="J65" s="19">
        <v>0</v>
      </c>
      <c r="K65" s="35">
        <f t="shared" si="19"/>
        <v>-2568.7999999999997</v>
      </c>
    </row>
    <row r="66" spans="1:11" ht="18.75" customHeight="1">
      <c r="A66" s="12" t="s">
        <v>105</v>
      </c>
      <c r="B66" s="35">
        <v>-1888.6</v>
      </c>
      <c r="C66" s="35">
        <v>-665</v>
      </c>
      <c r="D66" s="35">
        <v>-585.2</v>
      </c>
      <c r="E66" s="35">
        <v>-1383.2</v>
      </c>
      <c r="F66" s="35">
        <v>-425.6</v>
      </c>
      <c r="G66" s="35">
        <v>-212.8</v>
      </c>
      <c r="H66" s="19">
        <v>0</v>
      </c>
      <c r="I66" s="19">
        <v>0</v>
      </c>
      <c r="J66" s="19">
        <v>0</v>
      </c>
      <c r="K66" s="35">
        <f t="shared" si="19"/>
        <v>-5160.400000000001</v>
      </c>
    </row>
    <row r="67" spans="1:11" ht="18.75" customHeight="1">
      <c r="A67" s="12" t="s">
        <v>52</v>
      </c>
      <c r="B67" s="35">
        <v>-30316.32</v>
      </c>
      <c r="C67" s="35">
        <v>-4367.37</v>
      </c>
      <c r="D67" s="35">
        <v>-16291.4</v>
      </c>
      <c r="E67" s="35">
        <v>-92696.84</v>
      </c>
      <c r="F67" s="35">
        <v>-66858.79</v>
      </c>
      <c r="G67" s="35">
        <v>-56323.35</v>
      </c>
      <c r="H67" s="19">
        <v>0</v>
      </c>
      <c r="I67" s="19">
        <v>0</v>
      </c>
      <c r="J67" s="19">
        <v>0</v>
      </c>
      <c r="K67" s="35">
        <f t="shared" si="19"/>
        <v>-266854.06999999995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-18550.43</v>
      </c>
      <c r="C69" s="65">
        <f>SUM(C70:C102)</f>
        <v>-26665.740000000005</v>
      </c>
      <c r="D69" s="65">
        <f>SUM(D70:D102)</f>
        <v>-25740.71</v>
      </c>
      <c r="E69" s="65">
        <f aca="true" t="shared" si="21" ref="E69:J69">SUM(E70:E102)</f>
        <v>-17955.149999999998</v>
      </c>
      <c r="F69" s="65">
        <f t="shared" si="21"/>
        <v>-25608.97</v>
      </c>
      <c r="G69" s="65">
        <f t="shared" si="21"/>
        <v>-38108.25</v>
      </c>
      <c r="H69" s="65">
        <f t="shared" si="21"/>
        <v>-17280.629999999997</v>
      </c>
      <c r="I69" s="65">
        <f t="shared" si="21"/>
        <v>-68567.70999999999</v>
      </c>
      <c r="J69" s="65">
        <f t="shared" si="21"/>
        <v>-12340.039999999999</v>
      </c>
      <c r="K69" s="65">
        <f t="shared" si="19"/>
        <v>-250817.63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136</v>
      </c>
      <c r="B101" s="65">
        <v>-2406.49</v>
      </c>
      <c r="C101" s="65">
        <v>-3637.51</v>
      </c>
      <c r="D101" s="65">
        <v>-4149.54</v>
      </c>
      <c r="E101" s="65">
        <v>-2375.29</v>
      </c>
      <c r="F101" s="65">
        <v>-3177.02</v>
      </c>
      <c r="G101" s="65">
        <v>-4443.25</v>
      </c>
      <c r="H101" s="65">
        <v>-2312.75</v>
      </c>
      <c r="I101" s="65">
        <v>-843.37</v>
      </c>
      <c r="J101" s="65">
        <v>-1381.83</v>
      </c>
      <c r="K101" s="35">
        <f>SUM(B101:J101)</f>
        <v>-24727.050000000003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16645.86</v>
      </c>
      <c r="C103" s="65">
        <v>40788.56</v>
      </c>
      <c r="D103" s="65">
        <v>33435</v>
      </c>
      <c r="E103" s="65">
        <v>22541.22</v>
      </c>
      <c r="F103" s="65">
        <v>59205.28</v>
      </c>
      <c r="G103" s="65">
        <v>88850.58</v>
      </c>
      <c r="H103" s="65">
        <v>21203.13</v>
      </c>
      <c r="I103" s="19">
        <v>0</v>
      </c>
      <c r="J103" s="19">
        <v>0</v>
      </c>
      <c r="K103" s="35">
        <f>SUM(B103:J103)</f>
        <v>282669.63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1583780.06</v>
      </c>
      <c r="C106" s="24">
        <f t="shared" si="22"/>
        <v>2345890.65</v>
      </c>
      <c r="D106" s="24">
        <f t="shared" si="22"/>
        <v>2708412.35</v>
      </c>
      <c r="E106" s="24">
        <f t="shared" si="22"/>
        <v>1462710.14</v>
      </c>
      <c r="F106" s="24">
        <f t="shared" si="22"/>
        <v>2080310.9099999997</v>
      </c>
      <c r="G106" s="24">
        <f t="shared" si="22"/>
        <v>3042459.94</v>
      </c>
      <c r="H106" s="24">
        <f t="shared" si="22"/>
        <v>1543397.4999999998</v>
      </c>
      <c r="I106" s="24">
        <f>+I107+I108</f>
        <v>534661.71</v>
      </c>
      <c r="J106" s="24">
        <f>+J107+J108</f>
        <v>927369.81</v>
      </c>
      <c r="K106" s="46">
        <f>SUM(B106:J106)</f>
        <v>16228993.069999998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1565995.62</v>
      </c>
      <c r="C107" s="24">
        <f t="shared" si="23"/>
        <v>2320724.83</v>
      </c>
      <c r="D107" s="24">
        <f t="shared" si="23"/>
        <v>2682285.81</v>
      </c>
      <c r="E107" s="24">
        <f t="shared" si="23"/>
        <v>1439757.69</v>
      </c>
      <c r="F107" s="24">
        <f t="shared" si="23"/>
        <v>2056660.6899999997</v>
      </c>
      <c r="G107" s="24">
        <f t="shared" si="23"/>
        <v>3011989.56</v>
      </c>
      <c r="H107" s="24">
        <f t="shared" si="23"/>
        <v>1522918.2899999998</v>
      </c>
      <c r="I107" s="24">
        <f t="shared" si="23"/>
        <v>534661.71</v>
      </c>
      <c r="J107" s="24">
        <f t="shared" si="23"/>
        <v>913006.2100000001</v>
      </c>
      <c r="K107" s="46">
        <f>SUM(B107:J107)</f>
        <v>16048000.41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16228993.050000003</v>
      </c>
      <c r="L114" s="52"/>
    </row>
    <row r="115" spans="1:11" ht="18.75" customHeight="1">
      <c r="A115" s="26" t="s">
        <v>70</v>
      </c>
      <c r="B115" s="27">
        <v>204236.29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204236.29</v>
      </c>
    </row>
    <row r="116" spans="1:11" ht="18.75" customHeight="1">
      <c r="A116" s="26" t="s">
        <v>71</v>
      </c>
      <c r="B116" s="27">
        <v>1379543.7700000003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1379543.7700000003</v>
      </c>
    </row>
    <row r="117" spans="1:11" ht="18.75" customHeight="1">
      <c r="A117" s="26" t="s">
        <v>72</v>
      </c>
      <c r="B117" s="38">
        <v>0</v>
      </c>
      <c r="C117" s="27">
        <f>+C106</f>
        <v>2345890.65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2345890.65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2520651.9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2520651.9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187760.45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187760.45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1316439.12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1316439.12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146271.02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146271.02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395420.39999999997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395420.39999999997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742915.8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742915.8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135202.46000000002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135202.46000000002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806772.24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806772.24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885023.78</v>
      </c>
      <c r="H126" s="38">
        <v>0</v>
      </c>
      <c r="I126" s="38">
        <v>0</v>
      </c>
      <c r="J126" s="38">
        <v>0</v>
      </c>
      <c r="K126" s="39">
        <f t="shared" si="25"/>
        <v>885023.78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70012.75</v>
      </c>
      <c r="H127" s="38">
        <v>0</v>
      </c>
      <c r="I127" s="38">
        <v>0</v>
      </c>
      <c r="J127" s="38">
        <v>0</v>
      </c>
      <c r="K127" s="39">
        <f t="shared" si="25"/>
        <v>70012.75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429955.01</v>
      </c>
      <c r="H128" s="38">
        <v>0</v>
      </c>
      <c r="I128" s="38">
        <v>0</v>
      </c>
      <c r="J128" s="38">
        <v>0</v>
      </c>
      <c r="K128" s="39">
        <f t="shared" si="25"/>
        <v>429955.01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428150.01</v>
      </c>
      <c r="H129" s="38">
        <v>0</v>
      </c>
      <c r="I129" s="38">
        <v>0</v>
      </c>
      <c r="J129" s="38">
        <v>0</v>
      </c>
      <c r="K129" s="39">
        <f t="shared" si="25"/>
        <v>428150.01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1229318.38</v>
      </c>
      <c r="H130" s="38">
        <v>0</v>
      </c>
      <c r="I130" s="38">
        <v>0</v>
      </c>
      <c r="J130" s="38">
        <v>0</v>
      </c>
      <c r="K130" s="39">
        <f t="shared" si="25"/>
        <v>1229318.38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549186.5000000001</v>
      </c>
      <c r="I131" s="38">
        <v>0</v>
      </c>
      <c r="J131" s="38">
        <v>0</v>
      </c>
      <c r="K131" s="39">
        <f t="shared" si="25"/>
        <v>549186.5000000001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994211</v>
      </c>
      <c r="I132" s="38">
        <v>0</v>
      </c>
      <c r="J132" s="38">
        <v>0</v>
      </c>
      <c r="K132" s="39">
        <f t="shared" si="25"/>
        <v>994211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534661.71</v>
      </c>
      <c r="J133" s="38"/>
      <c r="K133" s="39">
        <f t="shared" si="25"/>
        <v>534661.71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927369.8099999999</v>
      </c>
      <c r="K134" s="42">
        <f t="shared" si="25"/>
        <v>927369.8099999999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 t="s">
        <v>141</v>
      </c>
    </row>
    <row r="139" ht="18" customHeight="1">
      <c r="A139" s="72" t="s">
        <v>142</v>
      </c>
    </row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2017-11-23T18:08:40Z</dcterms:modified>
  <cp:category/>
  <cp:version/>
  <cp:contentType/>
  <cp:contentStatus/>
</cp:coreProperties>
</file>