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<sst xmlns="http://schemas.openxmlformats.org/spreadsheetml/2006/main" count="138" uniqueCount="138">
  <si>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</si>
  <si>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</si>
  <si>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</si>
  <si>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</si>
  <si>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</si>
  <si>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</si>
  <si>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</si>
  <si>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</si>
  <si>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</si>
  <si>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</si>
  <si>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</si>
  <si>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</si>
  <si>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</si>
  <si>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</si>
  <si>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</si>
  <si>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</si>
  <si>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</si>
  <si>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</si>
  <si>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</si>
  <si>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</si>
  <si>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</si>
  <si>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</si>
  <si>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</si>
  <si>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</si>
  <si>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</si>
  <si>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</si>
  <si>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</si>
  <si>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</si>
  <si>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</si>
  <si>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</si>
  <si>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</si>
  <si>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</si>
  <si>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</si>
  <si>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</si>
  <si>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</si>
  <si>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</si>
  <si>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</si>
  <si>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</si>
  <si>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</si>
  <si>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</si>
  <si>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</si>
  <si>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</si>
  <si>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</si>
  <si>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</si>
  <si>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</si>
  <si>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</si>
  <si>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</si>
  <si>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</si>
  <si>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</si>
  <si>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</si>
  <si>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</si>
  <si>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</si>
  <si>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</si>
  <si>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</si>
  <si>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</si>
  <si>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</si>
  <si>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</si>
  <si>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</si>
  <si>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</si>
  <si>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</si>
  <si>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</si>
  <si>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</si>
  <si>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</si>
  <si>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</si>
  <si>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</si>
  <si>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</si>
  <si>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</si>
  <si>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</si>
  <si>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</si>
  <si>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</si>
  <si>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</si>
  <si>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</si>
  <si>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</si>
  <si>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</si>
  <si>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</si>
  <si>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</si>
  <si>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</si>
  <si>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</si>
  <si>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</si>
  <si>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</si>
  <si>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</si>
  <si>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</si>
  <si>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</si>
  <si>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</si>
  <si>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</si>
  <si>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</si>
  <si>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</si>
  <si>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</si>
  <si>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</si>
  <si>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</si>
  <si>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</si>
  <si>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</si>
  <si>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</si>
  <si>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</si>
  <si>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</si>
  <si>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</si>
  <si>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</si>
  <si>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</si>
  <si>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</si>
  <si>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</si>
  <si>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</si>
  <si>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</si>
  <si>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</si>
  <si>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</si>
  <si>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</si>
  <si>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</si>
  <si>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</si>
  <si>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</si>
  <si>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</si>
  <si>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</si>
  <si>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</si>
  <si>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</si>
  <si>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</si>
  <si>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</si>
  <si>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</si>
  <si>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</si>
  <si>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</si>
  <si>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</si>
  <si>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</si>
  <si>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</si>
  <si>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</si>
  <si>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</si>
  <si>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</si>
  <si>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</si>
  <si>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</si>
  <si>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</si>
  <si>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</si>
  <si>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</si>
  <si>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</si>
  <si>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</si>
  <si>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</si>
  <si>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</si>
  <si>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</si>
  <si>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</si>
  <si>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</si>
  <si>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</si>
  <si>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15/11/17 - VENCIMENTO 23/11/17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</si>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</sst>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218076</v>
      </c>
      <c r="C7" s="9">
        <f t="shared" si="0"/>
        <v>298183</v>
      </c>
      <c r="D7" s="9">
        <f t="shared" si="0"/>
        <v>334418</v>
      </c>
      <c r="E7" s="9">
        <f t="shared" si="0"/>
        <v>188340</v>
      </c>
      <c r="F7" s="9">
        <f t="shared" si="0"/>
        <v>302331</v>
      </c>
      <c r="G7" s="9">
        <f t="shared" si="0"/>
        <v>509541</v>
      </c>
      <c r="H7" s="9">
        <f t="shared" si="0"/>
        <v>199763</v>
      </c>
      <c r="I7" s="9">
        <f t="shared" si="0"/>
        <v>35347</v>
      </c>
      <c r="J7" s="9">
        <f t="shared" si="0"/>
        <v>129606</v>
      </c>
      <c r="K7" s="9">
        <f t="shared" si="0"/>
        <v>2215605</v>
      </c>
      <c r="L7" s="50"/>
    </row>
    <row r="8" spans="1:11" ht="17.25" customHeight="1">
      <c r="A8" s="10" t="s">
        <v>97</v>
      </c>
      <c r="B8" s="11">
        <f>B9+B12+B16</f>
        <v>98185</v>
      </c>
      <c r="C8" s="11">
        <f aca="true" t="shared" si="1" ref="C8:J8">C9+C12+C16</f>
        <v>139850</v>
      </c>
      <c r="D8" s="11">
        <f t="shared" si="1"/>
        <v>146994</v>
      </c>
      <c r="E8" s="11">
        <f t="shared" si="1"/>
        <v>89952</v>
      </c>
      <c r="F8" s="11">
        <f t="shared" si="1"/>
        <v>133049</v>
      </c>
      <c r="G8" s="11">
        <f t="shared" si="1"/>
        <v>229584</v>
      </c>
      <c r="H8" s="11">
        <f t="shared" si="1"/>
        <v>103401</v>
      </c>
      <c r="I8" s="11">
        <f t="shared" si="1"/>
        <v>14979</v>
      </c>
      <c r="J8" s="11">
        <f t="shared" si="1"/>
        <v>57785</v>
      </c>
      <c r="K8" s="11">
        <f>SUM(B8:J8)</f>
        <v>1013779</v>
      </c>
    </row>
    <row r="9" spans="1:11" ht="17.25" customHeight="1">
      <c r="A9" s="15" t="s">
        <v>16</v>
      </c>
      <c r="B9" s="13">
        <f>+B10+B11</f>
        <v>15967</v>
      </c>
      <c r="C9" s="13">
        <f aca="true" t="shared" si="2" ref="C9:J9">+C10+C11</f>
        <v>24342</v>
      </c>
      <c r="D9" s="13">
        <f t="shared" si="2"/>
        <v>23276</v>
      </c>
      <c r="E9" s="13">
        <f t="shared" si="2"/>
        <v>15396</v>
      </c>
      <c r="F9" s="13">
        <f t="shared" si="2"/>
        <v>18420</v>
      </c>
      <c r="G9" s="13">
        <f t="shared" si="2"/>
        <v>24782</v>
      </c>
      <c r="H9" s="13">
        <f t="shared" si="2"/>
        <v>19980</v>
      </c>
      <c r="I9" s="13">
        <f t="shared" si="2"/>
        <v>3172</v>
      </c>
      <c r="J9" s="13">
        <f t="shared" si="2"/>
        <v>8883</v>
      </c>
      <c r="K9" s="11">
        <f>SUM(B9:J9)</f>
        <v>154218</v>
      </c>
    </row>
    <row r="10" spans="1:11" ht="17.25" customHeight="1">
      <c r="A10" s="29" t="s">
        <v>17</v>
      </c>
      <c r="B10" s="13">
        <v>15967</v>
      </c>
      <c r="C10" s="13">
        <v>24342</v>
      </c>
      <c r="D10" s="13">
        <v>23276</v>
      </c>
      <c r="E10" s="13">
        <v>15396</v>
      </c>
      <c r="F10" s="13">
        <v>18420</v>
      </c>
      <c r="G10" s="13">
        <v>24782</v>
      </c>
      <c r="H10" s="13">
        <v>19980</v>
      </c>
      <c r="I10" s="13">
        <v>3172</v>
      </c>
      <c r="J10" s="13">
        <v>8883</v>
      </c>
      <c r="K10" s="11">
        <f>SUM(B10:J10)</f>
        <v>154218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76256</v>
      </c>
      <c r="C12" s="17">
        <f t="shared" si="3"/>
        <v>107338</v>
      </c>
      <c r="D12" s="17">
        <f t="shared" si="3"/>
        <v>115378</v>
      </c>
      <c r="E12" s="17">
        <f t="shared" si="3"/>
        <v>69748</v>
      </c>
      <c r="F12" s="17">
        <f t="shared" si="3"/>
        <v>105602</v>
      </c>
      <c r="G12" s="17">
        <f t="shared" si="3"/>
        <v>189574</v>
      </c>
      <c r="H12" s="17">
        <f t="shared" si="3"/>
        <v>78145</v>
      </c>
      <c r="I12" s="17">
        <f t="shared" si="3"/>
        <v>10852</v>
      </c>
      <c r="J12" s="17">
        <f t="shared" si="3"/>
        <v>45682</v>
      </c>
      <c r="K12" s="11">
        <f aca="true" t="shared" si="4" ref="K12:K27">SUM(B12:J12)</f>
        <v>798575</v>
      </c>
    </row>
    <row r="13" spans="1:13" ht="17.25" customHeight="1">
      <c r="A13" s="14" t="s">
        <v>19</v>
      </c>
      <c r="B13" s="13">
        <v>33809</v>
      </c>
      <c r="C13" s="13">
        <v>51627</v>
      </c>
      <c r="D13" s="13">
        <v>55822</v>
      </c>
      <c r="E13" s="13">
        <v>33201</v>
      </c>
      <c r="F13" s="13">
        <v>47924</v>
      </c>
      <c r="G13" s="13">
        <v>79006</v>
      </c>
      <c r="H13" s="13">
        <v>32212</v>
      </c>
      <c r="I13" s="13">
        <v>5637</v>
      </c>
      <c r="J13" s="13">
        <v>22228</v>
      </c>
      <c r="K13" s="11">
        <f t="shared" si="4"/>
        <v>361466</v>
      </c>
      <c r="L13" s="50"/>
      <c r="M13" s="51"/>
    </row>
    <row r="14" spans="1:12" ht="17.25" customHeight="1">
      <c r="A14" s="14" t="s">
        <v>20</v>
      </c>
      <c r="B14" s="13">
        <v>40046</v>
      </c>
      <c r="C14" s="13">
        <v>52198</v>
      </c>
      <c r="D14" s="13">
        <v>57095</v>
      </c>
      <c r="E14" s="13">
        <v>34389</v>
      </c>
      <c r="F14" s="13">
        <v>55200</v>
      </c>
      <c r="G14" s="13">
        <v>106323</v>
      </c>
      <c r="H14" s="13">
        <v>41973</v>
      </c>
      <c r="I14" s="13">
        <v>4860</v>
      </c>
      <c r="J14" s="13">
        <v>22589</v>
      </c>
      <c r="K14" s="11">
        <f t="shared" si="4"/>
        <v>414673</v>
      </c>
      <c r="L14" s="50"/>
    </row>
    <row r="15" spans="1:11" ht="17.25" customHeight="1">
      <c r="A15" s="14" t="s">
        <v>21</v>
      </c>
      <c r="B15" s="13">
        <v>2401</v>
      </c>
      <c r="C15" s="13">
        <v>3513</v>
      </c>
      <c r="D15" s="13">
        <v>2461</v>
      </c>
      <c r="E15" s="13">
        <v>2158</v>
      </c>
      <c r="F15" s="13">
        <v>2478</v>
      </c>
      <c r="G15" s="13">
        <v>4245</v>
      </c>
      <c r="H15" s="13">
        <v>3960</v>
      </c>
      <c r="I15" s="13">
        <v>355</v>
      </c>
      <c r="J15" s="13">
        <v>865</v>
      </c>
      <c r="K15" s="11">
        <f t="shared" si="4"/>
        <v>22436</v>
      </c>
    </row>
    <row r="16" spans="1:11" ht="17.25" customHeight="1">
      <c r="A16" s="15" t="s">
        <v>93</v>
      </c>
      <c r="B16" s="13">
        <f>B17+B18+B19</f>
        <v>5962</v>
      </c>
      <c r="C16" s="13">
        <f aca="true" t="shared" si="5" ref="C16:J16">C17+C18+C19</f>
        <v>8170</v>
      </c>
      <c r="D16" s="13">
        <f t="shared" si="5"/>
        <v>8340</v>
      </c>
      <c r="E16" s="13">
        <f t="shared" si="5"/>
        <v>4808</v>
      </c>
      <c r="F16" s="13">
        <f t="shared" si="5"/>
        <v>9027</v>
      </c>
      <c r="G16" s="13">
        <f t="shared" si="5"/>
        <v>15228</v>
      </c>
      <c r="H16" s="13">
        <f t="shared" si="5"/>
        <v>5276</v>
      </c>
      <c r="I16" s="13">
        <f t="shared" si="5"/>
        <v>955</v>
      </c>
      <c r="J16" s="13">
        <f t="shared" si="5"/>
        <v>3220</v>
      </c>
      <c r="K16" s="11">
        <f t="shared" si="4"/>
        <v>60986</v>
      </c>
    </row>
    <row r="17" spans="1:11" ht="17.25" customHeight="1">
      <c r="A17" s="14" t="s">
        <v>94</v>
      </c>
      <c r="B17" s="13">
        <v>5931</v>
      </c>
      <c r="C17" s="13">
        <v>8140</v>
      </c>
      <c r="D17" s="13">
        <v>8315</v>
      </c>
      <c r="E17" s="13">
        <v>4778</v>
      </c>
      <c r="F17" s="13">
        <v>8991</v>
      </c>
      <c r="G17" s="13">
        <v>15134</v>
      </c>
      <c r="H17" s="13">
        <v>5257</v>
      </c>
      <c r="I17" s="13">
        <v>950</v>
      </c>
      <c r="J17" s="13">
        <v>3205</v>
      </c>
      <c r="K17" s="11">
        <f t="shared" si="4"/>
        <v>60701</v>
      </c>
    </row>
    <row r="18" spans="1:11" ht="17.25" customHeight="1">
      <c r="A18" s="14" t="s">
        <v>95</v>
      </c>
      <c r="B18" s="13">
        <v>31</v>
      </c>
      <c r="C18" s="13">
        <v>27</v>
      </c>
      <c r="D18" s="13">
        <v>18</v>
      </c>
      <c r="E18" s="13">
        <v>27</v>
      </c>
      <c r="F18" s="13">
        <v>30</v>
      </c>
      <c r="G18" s="13">
        <v>89</v>
      </c>
      <c r="H18" s="13">
        <v>17</v>
      </c>
      <c r="I18" s="13">
        <v>5</v>
      </c>
      <c r="J18" s="13">
        <v>10</v>
      </c>
      <c r="K18" s="11">
        <f t="shared" si="4"/>
        <v>254</v>
      </c>
    </row>
    <row r="19" spans="1:11" ht="17.25" customHeight="1">
      <c r="A19" s="14" t="s">
        <v>96</v>
      </c>
      <c r="B19" s="13">
        <v>0</v>
      </c>
      <c r="C19" s="13">
        <v>3</v>
      </c>
      <c r="D19" s="13">
        <v>7</v>
      </c>
      <c r="E19" s="13">
        <v>3</v>
      </c>
      <c r="F19" s="13">
        <v>6</v>
      </c>
      <c r="G19" s="13">
        <v>5</v>
      </c>
      <c r="H19" s="13">
        <v>2</v>
      </c>
      <c r="I19" s="13">
        <v>0</v>
      </c>
      <c r="J19" s="13">
        <v>5</v>
      </c>
      <c r="K19" s="11">
        <f t="shared" si="4"/>
        <v>31</v>
      </c>
    </row>
    <row r="20" spans="1:11" ht="17.25" customHeight="1">
      <c r="A20" s="16" t="s">
        <v>22</v>
      </c>
      <c r="B20" s="11">
        <f>+B21+B22+B23</f>
        <v>61279</v>
      </c>
      <c r="C20" s="11">
        <f aca="true" t="shared" si="6" ref="C20:J20">+C21+C22+C23</f>
        <v>73919</v>
      </c>
      <c r="D20" s="11">
        <f t="shared" si="6"/>
        <v>91758</v>
      </c>
      <c r="E20" s="11">
        <f t="shared" si="6"/>
        <v>47529</v>
      </c>
      <c r="F20" s="11">
        <f t="shared" si="6"/>
        <v>95243</v>
      </c>
      <c r="G20" s="11">
        <f t="shared" si="6"/>
        <v>177790</v>
      </c>
      <c r="H20" s="11">
        <f t="shared" si="6"/>
        <v>52138</v>
      </c>
      <c r="I20" s="11">
        <f t="shared" si="6"/>
        <v>9828</v>
      </c>
      <c r="J20" s="11">
        <f t="shared" si="6"/>
        <v>31995</v>
      </c>
      <c r="K20" s="11">
        <f t="shared" si="4"/>
        <v>641479</v>
      </c>
    </row>
    <row r="21" spans="1:12" ht="17.25" customHeight="1">
      <c r="A21" s="12" t="s">
        <v>23</v>
      </c>
      <c r="B21" s="13">
        <v>31120</v>
      </c>
      <c r="C21" s="13">
        <v>41837</v>
      </c>
      <c r="D21" s="13">
        <v>51479</v>
      </c>
      <c r="E21" s="13">
        <v>26457</v>
      </c>
      <c r="F21" s="13">
        <v>50097</v>
      </c>
      <c r="G21" s="13">
        <v>83054</v>
      </c>
      <c r="H21" s="13">
        <v>26782</v>
      </c>
      <c r="I21" s="13">
        <v>6068</v>
      </c>
      <c r="J21" s="13">
        <v>17425</v>
      </c>
      <c r="K21" s="11">
        <f t="shared" si="4"/>
        <v>334319</v>
      </c>
      <c r="L21" s="50"/>
    </row>
    <row r="22" spans="1:12" ht="17.25" customHeight="1">
      <c r="A22" s="12" t="s">
        <v>24</v>
      </c>
      <c r="B22" s="13">
        <v>29033</v>
      </c>
      <c r="C22" s="13">
        <v>30692</v>
      </c>
      <c r="D22" s="13">
        <v>38967</v>
      </c>
      <c r="E22" s="13">
        <v>20312</v>
      </c>
      <c r="F22" s="13">
        <v>43910</v>
      </c>
      <c r="G22" s="13">
        <v>92445</v>
      </c>
      <c r="H22" s="13">
        <v>24088</v>
      </c>
      <c r="I22" s="13">
        <v>3623</v>
      </c>
      <c r="J22" s="13">
        <v>14182</v>
      </c>
      <c r="K22" s="11">
        <f t="shared" si="4"/>
        <v>297252</v>
      </c>
      <c r="L22" s="50"/>
    </row>
    <row r="23" spans="1:11" ht="17.25" customHeight="1">
      <c r="A23" s="12" t="s">
        <v>25</v>
      </c>
      <c r="B23" s="13">
        <v>1126</v>
      </c>
      <c r="C23" s="13">
        <v>1390</v>
      </c>
      <c r="D23" s="13">
        <v>1312</v>
      </c>
      <c r="E23" s="13">
        <v>760</v>
      </c>
      <c r="F23" s="13">
        <v>1236</v>
      </c>
      <c r="G23" s="13">
        <v>2291</v>
      </c>
      <c r="H23" s="13">
        <v>1268</v>
      </c>
      <c r="I23" s="13">
        <v>137</v>
      </c>
      <c r="J23" s="13">
        <v>388</v>
      </c>
      <c r="K23" s="11">
        <f t="shared" si="4"/>
        <v>9908</v>
      </c>
    </row>
    <row r="24" spans="1:11" ht="17.25" customHeight="1">
      <c r="A24" s="16" t="s">
        <v>26</v>
      </c>
      <c r="B24" s="13">
        <f>+B25+B26</f>
        <v>58612</v>
      </c>
      <c r="C24" s="13">
        <f aca="true" t="shared" si="7" ref="C24:J24">+C25+C26</f>
        <v>84414</v>
      </c>
      <c r="D24" s="13">
        <f t="shared" si="7"/>
        <v>95666</v>
      </c>
      <c r="E24" s="13">
        <f t="shared" si="7"/>
        <v>50859</v>
      </c>
      <c r="F24" s="13">
        <f t="shared" si="7"/>
        <v>74039</v>
      </c>
      <c r="G24" s="13">
        <f t="shared" si="7"/>
        <v>102167</v>
      </c>
      <c r="H24" s="13">
        <f t="shared" si="7"/>
        <v>43219</v>
      </c>
      <c r="I24" s="13">
        <f t="shared" si="7"/>
        <v>10540</v>
      </c>
      <c r="J24" s="13">
        <f t="shared" si="7"/>
        <v>39826</v>
      </c>
      <c r="K24" s="11">
        <f t="shared" si="4"/>
        <v>559342</v>
      </c>
    </row>
    <row r="25" spans="1:12" ht="17.25" customHeight="1">
      <c r="A25" s="12" t="s">
        <v>115</v>
      </c>
      <c r="B25" s="13">
        <v>27866</v>
      </c>
      <c r="C25" s="13">
        <v>42757</v>
      </c>
      <c r="D25" s="13">
        <v>53235</v>
      </c>
      <c r="E25" s="13">
        <v>27610</v>
      </c>
      <c r="F25" s="13">
        <v>36186</v>
      </c>
      <c r="G25" s="13">
        <v>47753</v>
      </c>
      <c r="H25" s="13">
        <v>20570</v>
      </c>
      <c r="I25" s="13">
        <v>6793</v>
      </c>
      <c r="J25" s="13">
        <v>20743</v>
      </c>
      <c r="K25" s="11">
        <f t="shared" si="4"/>
        <v>283513</v>
      </c>
      <c r="L25" s="50"/>
    </row>
    <row r="26" spans="1:12" ht="17.25" customHeight="1">
      <c r="A26" s="12" t="s">
        <v>116</v>
      </c>
      <c r="B26" s="13">
        <v>30746</v>
      </c>
      <c r="C26" s="13">
        <v>41657</v>
      </c>
      <c r="D26" s="13">
        <v>42431</v>
      </c>
      <c r="E26" s="13">
        <v>23249</v>
      </c>
      <c r="F26" s="13">
        <v>37853</v>
      </c>
      <c r="G26" s="13">
        <v>54414</v>
      </c>
      <c r="H26" s="13">
        <v>22649</v>
      </c>
      <c r="I26" s="13">
        <v>3747</v>
      </c>
      <c r="J26" s="13">
        <v>19083</v>
      </c>
      <c r="K26" s="11">
        <f t="shared" si="4"/>
        <v>275829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1005</v>
      </c>
      <c r="I27" s="11">
        <v>0</v>
      </c>
      <c r="J27" s="11">
        <v>0</v>
      </c>
      <c r="K27" s="11">
        <f t="shared" si="4"/>
        <v>1005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30423.07</v>
      </c>
      <c r="I35" s="19">
        <v>0</v>
      </c>
      <c r="J35" s="19">
        <v>0</v>
      </c>
      <c r="K35" s="23">
        <f>SUM(B35:J35)</f>
        <v>30423.07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644548.53</v>
      </c>
      <c r="C47" s="22">
        <f aca="true" t="shared" si="12" ref="C47:H47">+C48+C57</f>
        <v>983633.29</v>
      </c>
      <c r="D47" s="22">
        <f t="shared" si="12"/>
        <v>1235581.06</v>
      </c>
      <c r="E47" s="22">
        <f t="shared" si="12"/>
        <v>602571.2599999999</v>
      </c>
      <c r="F47" s="22">
        <f t="shared" si="12"/>
        <v>944238.8400000001</v>
      </c>
      <c r="G47" s="22">
        <f t="shared" si="12"/>
        <v>1339624.85</v>
      </c>
      <c r="H47" s="22">
        <f t="shared" si="12"/>
        <v>639783.08</v>
      </c>
      <c r="I47" s="22">
        <f>+I48+I57</f>
        <v>184863.05</v>
      </c>
      <c r="J47" s="22">
        <f>+J48+J57</f>
        <v>416518.82999999996</v>
      </c>
      <c r="K47" s="22">
        <f>SUM(B47:J47)</f>
        <v>6991362.79</v>
      </c>
    </row>
    <row r="48" spans="1:11" ht="17.25" customHeight="1">
      <c r="A48" s="16" t="s">
        <v>108</v>
      </c>
      <c r="B48" s="23">
        <f>SUM(B49:B56)</f>
        <v>626764.0900000001</v>
      </c>
      <c r="C48" s="23">
        <f aca="true" t="shared" si="13" ref="C48:J48">SUM(C49:C56)</f>
        <v>958467.4700000001</v>
      </c>
      <c r="D48" s="23">
        <f t="shared" si="13"/>
        <v>1209454.52</v>
      </c>
      <c r="E48" s="23">
        <f t="shared" si="13"/>
        <v>579618.8099999999</v>
      </c>
      <c r="F48" s="23">
        <f t="shared" si="13"/>
        <v>920588.6200000001</v>
      </c>
      <c r="G48" s="23">
        <f t="shared" si="13"/>
        <v>1309154.4700000002</v>
      </c>
      <c r="H48" s="23">
        <f t="shared" si="13"/>
        <v>619303.87</v>
      </c>
      <c r="I48" s="23">
        <f t="shared" si="13"/>
        <v>184863.05</v>
      </c>
      <c r="J48" s="23">
        <f t="shared" si="13"/>
        <v>402155.23</v>
      </c>
      <c r="K48" s="23">
        <f aca="true" t="shared" si="14" ref="K48:K57">SUM(B48:J48)</f>
        <v>6810370.130000001</v>
      </c>
    </row>
    <row r="49" spans="1:11" ht="17.25" customHeight="1">
      <c r="A49" s="34" t="s">
        <v>43</v>
      </c>
      <c r="B49" s="23">
        <f aca="true" t="shared" si="15" ref="B49:H49">ROUND(B30*B7,2)</f>
        <v>623719.17</v>
      </c>
      <c r="C49" s="23">
        <f t="shared" si="15"/>
        <v>952038.68</v>
      </c>
      <c r="D49" s="23">
        <f t="shared" si="15"/>
        <v>1204740.85</v>
      </c>
      <c r="E49" s="23">
        <f t="shared" si="15"/>
        <v>577036.09</v>
      </c>
      <c r="F49" s="23">
        <f t="shared" si="15"/>
        <v>916728.06</v>
      </c>
      <c r="G49" s="23">
        <f t="shared" si="15"/>
        <v>1303711.6</v>
      </c>
      <c r="H49" s="23">
        <f t="shared" si="15"/>
        <v>586084.67</v>
      </c>
      <c r="I49" s="23">
        <f>ROUND(I30*I7,2)</f>
        <v>183797.33</v>
      </c>
      <c r="J49" s="23">
        <f>ROUND(J30*J7,2)</f>
        <v>399938.19</v>
      </c>
      <c r="K49" s="23">
        <f t="shared" si="14"/>
        <v>6747794.64</v>
      </c>
    </row>
    <row r="50" spans="1:11" ht="17.25" customHeight="1">
      <c r="A50" s="34" t="s">
        <v>44</v>
      </c>
      <c r="B50" s="19">
        <v>0</v>
      </c>
      <c r="C50" s="23">
        <f>ROUND(C31*C7,2)</f>
        <v>2116.17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2116.17</v>
      </c>
    </row>
    <row r="51" spans="1:11" ht="17.25" customHeight="1">
      <c r="A51" s="64" t="s">
        <v>104</v>
      </c>
      <c r="B51" s="65">
        <f aca="true" t="shared" si="16" ref="B51:H51">ROUND(B32*B7,2)</f>
        <v>-1046.76</v>
      </c>
      <c r="C51" s="65">
        <f t="shared" si="16"/>
        <v>-1461.1</v>
      </c>
      <c r="D51" s="65">
        <f t="shared" si="16"/>
        <v>-1672.09</v>
      </c>
      <c r="E51" s="65">
        <f t="shared" si="16"/>
        <v>-862.68</v>
      </c>
      <c r="F51" s="65">
        <f t="shared" si="16"/>
        <v>-1420.96</v>
      </c>
      <c r="G51" s="65">
        <f t="shared" si="16"/>
        <v>-1987.21</v>
      </c>
      <c r="H51" s="65">
        <f t="shared" si="16"/>
        <v>-918.91</v>
      </c>
      <c r="I51" s="19">
        <v>0</v>
      </c>
      <c r="J51" s="19">
        <v>0</v>
      </c>
      <c r="K51" s="65">
        <f>SUM(B51:J51)</f>
        <v>-9369.71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30423.07</v>
      </c>
      <c r="I53" s="31">
        <f>+I35</f>
        <v>0</v>
      </c>
      <c r="J53" s="31">
        <f>+J35</f>
        <v>0</v>
      </c>
      <c r="K53" s="23">
        <f t="shared" si="14"/>
        <v>30423.07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-61674.6</v>
      </c>
      <c r="C61" s="35">
        <f t="shared" si="17"/>
        <v>-93558.39</v>
      </c>
      <c r="D61" s="35">
        <f t="shared" si="17"/>
        <v>-89558.53</v>
      </c>
      <c r="E61" s="35">
        <f t="shared" si="17"/>
        <v>-59504.8</v>
      </c>
      <c r="F61" s="35">
        <f t="shared" si="17"/>
        <v>-72389.33</v>
      </c>
      <c r="G61" s="35">
        <f t="shared" si="17"/>
        <v>-97178</v>
      </c>
      <c r="H61" s="35">
        <f t="shared" si="17"/>
        <v>-75924</v>
      </c>
      <c r="I61" s="35">
        <f t="shared" si="17"/>
        <v>-14526.17</v>
      </c>
      <c r="J61" s="35">
        <f t="shared" si="17"/>
        <v>-33755.4</v>
      </c>
      <c r="K61" s="35">
        <f>SUM(B61:J61)</f>
        <v>-598069.2200000001</v>
      </c>
    </row>
    <row r="62" spans="1:11" ht="18.75" customHeight="1">
      <c r="A62" s="16" t="s">
        <v>74</v>
      </c>
      <c r="B62" s="35">
        <f aca="true" t="shared" si="18" ref="B62:J62">B63+B64+B65+B66+B67+B68</f>
        <v>-60674.6</v>
      </c>
      <c r="C62" s="35">
        <f t="shared" si="18"/>
        <v>-92499.6</v>
      </c>
      <c r="D62" s="35">
        <f t="shared" si="18"/>
        <v>-88448.8</v>
      </c>
      <c r="E62" s="35">
        <f t="shared" si="18"/>
        <v>-58504.8</v>
      </c>
      <c r="F62" s="35">
        <f t="shared" si="18"/>
        <v>-69996</v>
      </c>
      <c r="G62" s="35">
        <f t="shared" si="18"/>
        <v>-94171.6</v>
      </c>
      <c r="H62" s="35">
        <f t="shared" si="18"/>
        <v>-75924</v>
      </c>
      <c r="I62" s="35">
        <f t="shared" si="18"/>
        <v>-12053.6</v>
      </c>
      <c r="J62" s="35">
        <f t="shared" si="18"/>
        <v>-33755.4</v>
      </c>
      <c r="K62" s="35">
        <f aca="true" t="shared" si="19" ref="K62:K91">SUM(B62:J62)</f>
        <v>-586028.4</v>
      </c>
    </row>
    <row r="63" spans="1:11" ht="18.75" customHeight="1">
      <c r="A63" s="12" t="s">
        <v>75</v>
      </c>
      <c r="B63" s="35">
        <f>-ROUND(B9*$D$3,2)</f>
        <v>-60674.6</v>
      </c>
      <c r="C63" s="35">
        <f aca="true" t="shared" si="20" ref="C63:J63">-ROUND(C9*$D$3,2)</f>
        <v>-92499.6</v>
      </c>
      <c r="D63" s="35">
        <f t="shared" si="20"/>
        <v>-88448.8</v>
      </c>
      <c r="E63" s="35">
        <f t="shared" si="20"/>
        <v>-58504.8</v>
      </c>
      <c r="F63" s="35">
        <f t="shared" si="20"/>
        <v>-69996</v>
      </c>
      <c r="G63" s="35">
        <f t="shared" si="20"/>
        <v>-94171.6</v>
      </c>
      <c r="H63" s="35">
        <f t="shared" si="20"/>
        <v>-75924</v>
      </c>
      <c r="I63" s="35">
        <f t="shared" si="20"/>
        <v>-12053.6</v>
      </c>
      <c r="J63" s="35">
        <f t="shared" si="20"/>
        <v>-33755.4</v>
      </c>
      <c r="K63" s="35">
        <f t="shared" si="19"/>
        <v>-586028.4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582873.93</v>
      </c>
      <c r="C106" s="24">
        <f t="shared" si="22"/>
        <v>890074.9</v>
      </c>
      <c r="D106" s="24">
        <f t="shared" si="22"/>
        <v>1146022.53</v>
      </c>
      <c r="E106" s="24">
        <f t="shared" si="22"/>
        <v>543066.46</v>
      </c>
      <c r="F106" s="24">
        <f t="shared" si="22"/>
        <v>871849.5100000001</v>
      </c>
      <c r="G106" s="24">
        <f t="shared" si="22"/>
        <v>1242446.85</v>
      </c>
      <c r="H106" s="24">
        <f t="shared" si="22"/>
        <v>563859.08</v>
      </c>
      <c r="I106" s="24">
        <f>+I107+I108</f>
        <v>170336.87999999998</v>
      </c>
      <c r="J106" s="24">
        <f>+J107+J108</f>
        <v>382763.42999999993</v>
      </c>
      <c r="K106" s="46">
        <f>SUM(B106:J106)</f>
        <v>6393293.57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565089.4900000001</v>
      </c>
      <c r="C107" s="24">
        <f t="shared" si="23"/>
        <v>864909.0800000001</v>
      </c>
      <c r="D107" s="24">
        <f t="shared" si="23"/>
        <v>1119895.99</v>
      </c>
      <c r="E107" s="24">
        <f t="shared" si="23"/>
        <v>520114.00999999995</v>
      </c>
      <c r="F107" s="24">
        <f t="shared" si="23"/>
        <v>848199.2900000002</v>
      </c>
      <c r="G107" s="24">
        <f t="shared" si="23"/>
        <v>1211976.4700000002</v>
      </c>
      <c r="H107" s="24">
        <f t="shared" si="23"/>
        <v>543379.87</v>
      </c>
      <c r="I107" s="24">
        <f t="shared" si="23"/>
        <v>170336.87999999998</v>
      </c>
      <c r="J107" s="24">
        <f t="shared" si="23"/>
        <v>368399.82999999996</v>
      </c>
      <c r="K107" s="46">
        <f>SUM(B107:J107)</f>
        <v>6212300.91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6393293.56</v>
      </c>
      <c r="L114" s="52"/>
    </row>
    <row r="115" spans="1:11" ht="18.75" customHeight="1">
      <c r="A115" s="26" t="s">
        <v>70</v>
      </c>
      <c r="B115" s="27">
        <v>72228.41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72228.41</v>
      </c>
    </row>
    <row r="116" spans="1:11" ht="18.75" customHeight="1">
      <c r="A116" s="26" t="s">
        <v>71</v>
      </c>
      <c r="B116" s="27">
        <v>510645.52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510645.52</v>
      </c>
    </row>
    <row r="117" spans="1:11" ht="18.75" customHeight="1">
      <c r="A117" s="26" t="s">
        <v>72</v>
      </c>
      <c r="B117" s="38">
        <v>0</v>
      </c>
      <c r="C117" s="27">
        <f>+C106</f>
        <v>890074.9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890074.9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1067629.36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1067629.36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78393.17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78393.17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488759.81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488759.81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54306.65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54306.65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168025.2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168025.2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311116.94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311116.94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49017.01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49017.01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343690.35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343690.35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362523.64</v>
      </c>
      <c r="H126" s="38">
        <v>0</v>
      </c>
      <c r="I126" s="38">
        <v>0</v>
      </c>
      <c r="J126" s="38">
        <v>0</v>
      </c>
      <c r="K126" s="39">
        <f t="shared" si="25"/>
        <v>362523.64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34012.49</v>
      </c>
      <c r="H127" s="38">
        <v>0</v>
      </c>
      <c r="I127" s="38">
        <v>0</v>
      </c>
      <c r="J127" s="38">
        <v>0</v>
      </c>
      <c r="K127" s="39">
        <f t="shared" si="25"/>
        <v>34012.49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174462.52</v>
      </c>
      <c r="H128" s="38">
        <v>0</v>
      </c>
      <c r="I128" s="38">
        <v>0</v>
      </c>
      <c r="J128" s="38">
        <v>0</v>
      </c>
      <c r="K128" s="39">
        <f t="shared" si="25"/>
        <v>174462.52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165081.76</v>
      </c>
      <c r="H129" s="38">
        <v>0</v>
      </c>
      <c r="I129" s="38">
        <v>0</v>
      </c>
      <c r="J129" s="38">
        <v>0</v>
      </c>
      <c r="K129" s="39">
        <f t="shared" si="25"/>
        <v>165081.76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506366.45</v>
      </c>
      <c r="H130" s="38">
        <v>0</v>
      </c>
      <c r="I130" s="38">
        <v>0</v>
      </c>
      <c r="J130" s="38">
        <v>0</v>
      </c>
      <c r="K130" s="39">
        <f t="shared" si="25"/>
        <v>506366.45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196388.3</v>
      </c>
      <c r="I131" s="38">
        <v>0</v>
      </c>
      <c r="J131" s="38">
        <v>0</v>
      </c>
      <c r="K131" s="39">
        <f t="shared" si="25"/>
        <v>196388.3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367470.77</v>
      </c>
      <c r="I132" s="38">
        <v>0</v>
      </c>
      <c r="J132" s="38">
        <v>0</v>
      </c>
      <c r="K132" s="39">
        <f t="shared" si="25"/>
        <v>367470.77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170336.88</v>
      </c>
      <c r="J133" s="38"/>
      <c r="K133" s="39">
        <f t="shared" si="25"/>
        <v>170336.88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382763.43</v>
      </c>
      <c r="K134" s="42">
        <f t="shared" si="25"/>
        <v>382763.43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2017-11-22T18:50:44Z</dcterms:modified>
  <cp:category/>
  <cp:version/>
  <cp:contentType/>
  <cp:contentStatus/>
</cp:coreProperties>
</file>