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<sst xmlns="http://schemas.openxmlformats.org/spreadsheetml/2006/main" count="141" uniqueCount="141">
  <si>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</si>
  <si>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</si>
  <si>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</si>
  <si>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</si>
  <si>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</si>
  <si>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</si>
  <si>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</si>
  <si>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</si>
  <si>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</si>
  <si>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</si>
  <si>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</si>
  <si>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</si>
  <si>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</si>
  <si>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</si>
  <si>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</si>
  <si>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</si>
  <si>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</si>
  <si>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</si>
  <si>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</si>
  <si>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</si>
  <si>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</si>
  <si>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</si>
  <si>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</si>
  <si>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</si>
  <si>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</si>
  <si>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</si>
  <si>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</si>
  <si>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</si>
  <si>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</si>
  <si>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</si>
  <si>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</si>
  <si>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</si>
  <si>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</si>
  <si>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</si>
  <si>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</si>
  <si>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</si>
  <si>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</si>
  <si>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</si>
  <si>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</si>
  <si>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</si>
  <si>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</si>
  <si>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</si>
  <si>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</si>
  <si>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</si>
  <si>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</si>
  <si>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</si>
  <si>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</si>
  <si>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</si>
  <si>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</si>
  <si>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</si>
  <si>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</si>
  <si>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</si>
  <si>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</si>
  <si>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</si>
  <si>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</si>
  <si>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</si>
  <si>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</si>
  <si>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</si>
  <si>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</si>
  <si>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</si>
  <si>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</si>
  <si>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</si>
  <si>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</si>
  <si>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</si>
  <si>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</si>
  <si>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</si>
  <si>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</si>
  <si>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</si>
  <si>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</si>
  <si>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</si>
  <si>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</si>
  <si>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</si>
  <si>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</si>
  <si>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</si>
  <si>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</si>
  <si>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</si>
  <si>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</si>
  <si>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</si>
  <si>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</si>
  <si>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</si>
  <si>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</si>
  <si>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</si>
  <si>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</si>
  <si>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</si>
  <si>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</si>
  <si>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</si>
  <si>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</si>
  <si>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</si>
  <si>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</si>
  <si>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</si>
  <si>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</si>
  <si>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</si>
  <si>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</si>
  <si>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</si>
  <si>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</si>
  <si>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</si>
  <si>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</si>
  <si>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</si>
  <si>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</si>
  <si>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</si>
  <si>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</si>
  <si>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</si>
  <si>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</si>
  <si>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</si>
  <si>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</si>
  <si>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</si>
  <si>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</si>
  <si>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</si>
  <si>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</si>
  <si>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</si>
  <si>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</si>
  <si>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</si>
  <si>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</si>
  <si>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</si>
  <si>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</si>
  <si>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</si>
  <si>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</si>
  <si>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</si>
  <si>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6.2.31. Ajuste de Remuneração Previsto Contratualmente ¹</t>
  </si>
  <si>
    <t xml:space="preserve">6.2.32. Revisão do ajuste de Remuneração Previsto Contratualmente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</si>
  <si>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</si>
  <si>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</si>
  <si>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</si>
  <si>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</si>
  <si>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</si>
  <si>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</si>
  <si>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</si>
  <si>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</si>
  <si>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</si>
  <si>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</si>
  <si>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</si>
  <si>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</si>
  <si>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</si>
  <si>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</si>
  <si>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</si>
  <si>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</si>
  <si>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>OPERAÇÃO 14/11/17 - VENCIMENTO 23/11/17</t>
  </si>
  <si>
    <t>6.3. Revisão de Remuneração pelo Transporte Coletivo ²</t>
  </si>
  <si>
    <t>(1) Ajuste de remuneração previsto contratualmente, período de 25/09 a 24/10/17, parcela 14/20.</t>
  </si>
  <si>
    <t>Notas:</t>
  </si>
  <si>
    <t>(2) Rede da madrugada de ago/17.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</si>
</sst>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136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91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2" t="s">
        <v>90</v>
      </c>
      <c r="J5" s="82" t="s">
        <v>89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624386</v>
      </c>
      <c r="C7" s="9">
        <f t="shared" si="0"/>
        <v>811133</v>
      </c>
      <c r="D7" s="9">
        <f t="shared" si="0"/>
        <v>840468</v>
      </c>
      <c r="E7" s="9">
        <f t="shared" si="0"/>
        <v>568187</v>
      </c>
      <c r="F7" s="9">
        <f t="shared" si="0"/>
        <v>766846</v>
      </c>
      <c r="G7" s="9">
        <f t="shared" si="0"/>
        <v>1279611</v>
      </c>
      <c r="H7" s="9">
        <f t="shared" si="0"/>
        <v>586486</v>
      </c>
      <c r="I7" s="9">
        <f t="shared" si="0"/>
        <v>127054</v>
      </c>
      <c r="J7" s="9">
        <f t="shared" si="0"/>
        <v>337829</v>
      </c>
      <c r="K7" s="9">
        <f t="shared" si="0"/>
        <v>5942000</v>
      </c>
      <c r="L7" s="50"/>
    </row>
    <row r="8" spans="1:11" ht="17.25" customHeight="1">
      <c r="A8" s="10" t="s">
        <v>97</v>
      </c>
      <c r="B8" s="11">
        <f>B9+B12+B16</f>
        <v>286121</v>
      </c>
      <c r="C8" s="11">
        <f aca="true" t="shared" si="1" ref="C8:J8">C9+C12+C16</f>
        <v>381841</v>
      </c>
      <c r="D8" s="11">
        <f t="shared" si="1"/>
        <v>370063</v>
      </c>
      <c r="E8" s="11">
        <f t="shared" si="1"/>
        <v>268453</v>
      </c>
      <c r="F8" s="11">
        <f t="shared" si="1"/>
        <v>345564</v>
      </c>
      <c r="G8" s="11">
        <f t="shared" si="1"/>
        <v>585031</v>
      </c>
      <c r="H8" s="11">
        <f t="shared" si="1"/>
        <v>296768</v>
      </c>
      <c r="I8" s="11">
        <f t="shared" si="1"/>
        <v>54248</v>
      </c>
      <c r="J8" s="11">
        <f t="shared" si="1"/>
        <v>146692</v>
      </c>
      <c r="K8" s="11">
        <f>SUM(B8:J8)</f>
        <v>2734781</v>
      </c>
    </row>
    <row r="9" spans="1:11" ht="17.25" customHeight="1">
      <c r="A9" s="15" t="s">
        <v>16</v>
      </c>
      <c r="B9" s="13">
        <f>+B10+B11</f>
        <v>34799</v>
      </c>
      <c r="C9" s="13">
        <f aca="true" t="shared" si="2" ref="C9:J9">+C10+C11</f>
        <v>49406</v>
      </c>
      <c r="D9" s="13">
        <f t="shared" si="2"/>
        <v>42981</v>
      </c>
      <c r="E9" s="13">
        <f t="shared" si="2"/>
        <v>33480</v>
      </c>
      <c r="F9" s="13">
        <f t="shared" si="2"/>
        <v>36369</v>
      </c>
      <c r="G9" s="13">
        <f t="shared" si="2"/>
        <v>48905</v>
      </c>
      <c r="H9" s="13">
        <f t="shared" si="2"/>
        <v>44449</v>
      </c>
      <c r="I9" s="13">
        <f t="shared" si="2"/>
        <v>7816</v>
      </c>
      <c r="J9" s="13">
        <f t="shared" si="2"/>
        <v>15449</v>
      </c>
      <c r="K9" s="11">
        <f>SUM(B9:J9)</f>
        <v>313654</v>
      </c>
    </row>
    <row r="10" spans="1:11" ht="17.25" customHeight="1">
      <c r="A10" s="29" t="s">
        <v>17</v>
      </c>
      <c r="B10" s="13">
        <v>34799</v>
      </c>
      <c r="C10" s="13">
        <v>49406</v>
      </c>
      <c r="D10" s="13">
        <v>42981</v>
      </c>
      <c r="E10" s="13">
        <v>33480</v>
      </c>
      <c r="F10" s="13">
        <v>36369</v>
      </c>
      <c r="G10" s="13">
        <v>48905</v>
      </c>
      <c r="H10" s="13">
        <v>44449</v>
      </c>
      <c r="I10" s="13">
        <v>7816</v>
      </c>
      <c r="J10" s="13">
        <v>15449</v>
      </c>
      <c r="K10" s="11">
        <f>SUM(B10:J10)</f>
        <v>313654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236812</v>
      </c>
      <c r="C12" s="17">
        <f t="shared" si="3"/>
        <v>312592</v>
      </c>
      <c r="D12" s="17">
        <f t="shared" si="3"/>
        <v>308564</v>
      </c>
      <c r="E12" s="17">
        <f t="shared" si="3"/>
        <v>221913</v>
      </c>
      <c r="F12" s="17">
        <f t="shared" si="3"/>
        <v>288995</v>
      </c>
      <c r="G12" s="17">
        <f t="shared" si="3"/>
        <v>500845</v>
      </c>
      <c r="H12" s="17">
        <f t="shared" si="3"/>
        <v>237964</v>
      </c>
      <c r="I12" s="17">
        <f t="shared" si="3"/>
        <v>43412</v>
      </c>
      <c r="J12" s="17">
        <f t="shared" si="3"/>
        <v>123493</v>
      </c>
      <c r="K12" s="11">
        <f aca="true" t="shared" si="4" ref="K12:K27">SUM(B12:J12)</f>
        <v>2274590</v>
      </c>
    </row>
    <row r="13" spans="1:13" ht="17.25" customHeight="1">
      <c r="A13" s="14" t="s">
        <v>19</v>
      </c>
      <c r="B13" s="13">
        <v>110295</v>
      </c>
      <c r="C13" s="13">
        <v>154195</v>
      </c>
      <c r="D13" s="13">
        <v>158258</v>
      </c>
      <c r="E13" s="13">
        <v>109540</v>
      </c>
      <c r="F13" s="13">
        <v>141709</v>
      </c>
      <c r="G13" s="13">
        <v>231080</v>
      </c>
      <c r="H13" s="13">
        <v>104555</v>
      </c>
      <c r="I13" s="13">
        <v>23665</v>
      </c>
      <c r="J13" s="13">
        <v>62626</v>
      </c>
      <c r="K13" s="11">
        <f t="shared" si="4"/>
        <v>1095923</v>
      </c>
      <c r="L13" s="50"/>
      <c r="M13" s="51"/>
    </row>
    <row r="14" spans="1:12" ht="17.25" customHeight="1">
      <c r="A14" s="14" t="s">
        <v>20</v>
      </c>
      <c r="B14" s="13">
        <v>115630</v>
      </c>
      <c r="C14" s="13">
        <v>140915</v>
      </c>
      <c r="D14" s="13">
        <v>138842</v>
      </c>
      <c r="E14" s="13">
        <v>101438</v>
      </c>
      <c r="F14" s="13">
        <v>136151</v>
      </c>
      <c r="G14" s="13">
        <v>252017</v>
      </c>
      <c r="H14" s="13">
        <v>113574</v>
      </c>
      <c r="I14" s="13">
        <v>17131</v>
      </c>
      <c r="J14" s="13">
        <v>56990</v>
      </c>
      <c r="K14" s="11">
        <f t="shared" si="4"/>
        <v>1072688</v>
      </c>
      <c r="L14" s="50"/>
    </row>
    <row r="15" spans="1:11" ht="17.25" customHeight="1">
      <c r="A15" s="14" t="s">
        <v>21</v>
      </c>
      <c r="B15" s="13">
        <v>10887</v>
      </c>
      <c r="C15" s="13">
        <v>17482</v>
      </c>
      <c r="D15" s="13">
        <v>11464</v>
      </c>
      <c r="E15" s="13">
        <v>10935</v>
      </c>
      <c r="F15" s="13">
        <v>11135</v>
      </c>
      <c r="G15" s="13">
        <v>17748</v>
      </c>
      <c r="H15" s="13">
        <v>19835</v>
      </c>
      <c r="I15" s="13">
        <v>2616</v>
      </c>
      <c r="J15" s="13">
        <v>3877</v>
      </c>
      <c r="K15" s="11">
        <f t="shared" si="4"/>
        <v>105979</v>
      </c>
    </row>
    <row r="16" spans="1:11" ht="17.25" customHeight="1">
      <c r="A16" s="15" t="s">
        <v>93</v>
      </c>
      <c r="B16" s="13">
        <f>B17+B18+B19</f>
        <v>14510</v>
      </c>
      <c r="C16" s="13">
        <f aca="true" t="shared" si="5" ref="C16:J16">C17+C18+C19</f>
        <v>19843</v>
      </c>
      <c r="D16" s="13">
        <f t="shared" si="5"/>
        <v>18518</v>
      </c>
      <c r="E16" s="13">
        <f t="shared" si="5"/>
        <v>13060</v>
      </c>
      <c r="F16" s="13">
        <f t="shared" si="5"/>
        <v>20200</v>
      </c>
      <c r="G16" s="13">
        <f t="shared" si="5"/>
        <v>35281</v>
      </c>
      <c r="H16" s="13">
        <f t="shared" si="5"/>
        <v>14355</v>
      </c>
      <c r="I16" s="13">
        <f t="shared" si="5"/>
        <v>3020</v>
      </c>
      <c r="J16" s="13">
        <f t="shared" si="5"/>
        <v>7750</v>
      </c>
      <c r="K16" s="11">
        <f t="shared" si="4"/>
        <v>146537</v>
      </c>
    </row>
    <row r="17" spans="1:11" ht="17.25" customHeight="1">
      <c r="A17" s="14" t="s">
        <v>94</v>
      </c>
      <c r="B17" s="13">
        <v>14419</v>
      </c>
      <c r="C17" s="13">
        <v>19735</v>
      </c>
      <c r="D17" s="13">
        <v>18447</v>
      </c>
      <c r="E17" s="13">
        <v>13006</v>
      </c>
      <c r="F17" s="13">
        <v>20101</v>
      </c>
      <c r="G17" s="13">
        <v>35051</v>
      </c>
      <c r="H17" s="13">
        <v>14264</v>
      </c>
      <c r="I17" s="13">
        <v>3009</v>
      </c>
      <c r="J17" s="13">
        <v>7717</v>
      </c>
      <c r="K17" s="11">
        <f t="shared" si="4"/>
        <v>145749</v>
      </c>
    </row>
    <row r="18" spans="1:11" ht="17.25" customHeight="1">
      <c r="A18" s="14" t="s">
        <v>95</v>
      </c>
      <c r="B18" s="13">
        <v>83</v>
      </c>
      <c r="C18" s="13">
        <v>102</v>
      </c>
      <c r="D18" s="13">
        <v>59</v>
      </c>
      <c r="E18" s="13">
        <v>49</v>
      </c>
      <c r="F18" s="13">
        <v>90</v>
      </c>
      <c r="G18" s="13">
        <v>218</v>
      </c>
      <c r="H18" s="13">
        <v>79</v>
      </c>
      <c r="I18" s="13">
        <v>10</v>
      </c>
      <c r="J18" s="13">
        <v>26</v>
      </c>
      <c r="K18" s="11">
        <f t="shared" si="4"/>
        <v>716</v>
      </c>
    </row>
    <row r="19" spans="1:11" ht="17.25" customHeight="1">
      <c r="A19" s="14" t="s">
        <v>96</v>
      </c>
      <c r="B19" s="13">
        <v>8</v>
      </c>
      <c r="C19" s="13">
        <v>6</v>
      </c>
      <c r="D19" s="13">
        <v>12</v>
      </c>
      <c r="E19" s="13">
        <v>5</v>
      </c>
      <c r="F19" s="13">
        <v>9</v>
      </c>
      <c r="G19" s="13">
        <v>12</v>
      </c>
      <c r="H19" s="13">
        <v>12</v>
      </c>
      <c r="I19" s="13">
        <v>1</v>
      </c>
      <c r="J19" s="13">
        <v>7</v>
      </c>
      <c r="K19" s="11">
        <f t="shared" si="4"/>
        <v>72</v>
      </c>
    </row>
    <row r="20" spans="1:11" ht="17.25" customHeight="1">
      <c r="A20" s="16" t="s">
        <v>22</v>
      </c>
      <c r="B20" s="11">
        <f>+B21+B22+B23</f>
        <v>168865</v>
      </c>
      <c r="C20" s="11">
        <f aca="true" t="shared" si="6" ref="C20:J20">+C21+C22+C23</f>
        <v>193920</v>
      </c>
      <c r="D20" s="11">
        <f t="shared" si="6"/>
        <v>220154</v>
      </c>
      <c r="E20" s="11">
        <f t="shared" si="6"/>
        <v>139984</v>
      </c>
      <c r="F20" s="11">
        <f t="shared" si="6"/>
        <v>223121</v>
      </c>
      <c r="G20" s="11">
        <f t="shared" si="6"/>
        <v>416561</v>
      </c>
      <c r="H20" s="11">
        <f t="shared" si="6"/>
        <v>143421</v>
      </c>
      <c r="I20" s="11">
        <f t="shared" si="6"/>
        <v>33656</v>
      </c>
      <c r="J20" s="11">
        <f t="shared" si="6"/>
        <v>83001</v>
      </c>
      <c r="K20" s="11">
        <f t="shared" si="4"/>
        <v>1622683</v>
      </c>
    </row>
    <row r="21" spans="1:12" ht="17.25" customHeight="1">
      <c r="A21" s="12" t="s">
        <v>23</v>
      </c>
      <c r="B21" s="13">
        <v>87001</v>
      </c>
      <c r="C21" s="13">
        <v>109590</v>
      </c>
      <c r="D21" s="13">
        <v>127220</v>
      </c>
      <c r="E21" s="13">
        <v>78230</v>
      </c>
      <c r="F21" s="13">
        <v>122875</v>
      </c>
      <c r="G21" s="13">
        <v>211452</v>
      </c>
      <c r="H21" s="13">
        <v>76235</v>
      </c>
      <c r="I21" s="13">
        <v>20360</v>
      </c>
      <c r="J21" s="13">
        <v>46348</v>
      </c>
      <c r="K21" s="11">
        <f t="shared" si="4"/>
        <v>879311</v>
      </c>
      <c r="L21" s="50"/>
    </row>
    <row r="22" spans="1:12" ht="17.25" customHeight="1">
      <c r="A22" s="12" t="s">
        <v>24</v>
      </c>
      <c r="B22" s="13">
        <v>77090</v>
      </c>
      <c r="C22" s="13">
        <v>78123</v>
      </c>
      <c r="D22" s="13">
        <v>88113</v>
      </c>
      <c r="E22" s="13">
        <v>58019</v>
      </c>
      <c r="F22" s="13">
        <v>95459</v>
      </c>
      <c r="G22" s="13">
        <v>196697</v>
      </c>
      <c r="H22" s="13">
        <v>60744</v>
      </c>
      <c r="I22" s="13">
        <v>12241</v>
      </c>
      <c r="J22" s="13">
        <v>34918</v>
      </c>
      <c r="K22" s="11">
        <f t="shared" si="4"/>
        <v>701404</v>
      </c>
      <c r="L22" s="50"/>
    </row>
    <row r="23" spans="1:11" ht="17.25" customHeight="1">
      <c r="A23" s="12" t="s">
        <v>25</v>
      </c>
      <c r="B23" s="13">
        <v>4774</v>
      </c>
      <c r="C23" s="13">
        <v>6207</v>
      </c>
      <c r="D23" s="13">
        <v>4821</v>
      </c>
      <c r="E23" s="13">
        <v>3735</v>
      </c>
      <c r="F23" s="13">
        <v>4787</v>
      </c>
      <c r="G23" s="13">
        <v>8412</v>
      </c>
      <c r="H23" s="13">
        <v>6442</v>
      </c>
      <c r="I23" s="13">
        <v>1055</v>
      </c>
      <c r="J23" s="13">
        <v>1735</v>
      </c>
      <c r="K23" s="11">
        <f t="shared" si="4"/>
        <v>41968</v>
      </c>
    </row>
    <row r="24" spans="1:11" ht="17.25" customHeight="1">
      <c r="A24" s="16" t="s">
        <v>26</v>
      </c>
      <c r="B24" s="13">
        <f>+B25+B26</f>
        <v>169400</v>
      </c>
      <c r="C24" s="13">
        <f aca="true" t="shared" si="7" ref="C24:J24">+C25+C26</f>
        <v>235372</v>
      </c>
      <c r="D24" s="13">
        <f t="shared" si="7"/>
        <v>250251</v>
      </c>
      <c r="E24" s="13">
        <f t="shared" si="7"/>
        <v>159750</v>
      </c>
      <c r="F24" s="13">
        <f t="shared" si="7"/>
        <v>198161</v>
      </c>
      <c r="G24" s="13">
        <f t="shared" si="7"/>
        <v>278019</v>
      </c>
      <c r="H24" s="13">
        <f t="shared" si="7"/>
        <v>138138</v>
      </c>
      <c r="I24" s="13">
        <f t="shared" si="7"/>
        <v>39150</v>
      </c>
      <c r="J24" s="13">
        <f t="shared" si="7"/>
        <v>108136</v>
      </c>
      <c r="K24" s="11">
        <f t="shared" si="4"/>
        <v>1576377</v>
      </c>
    </row>
    <row r="25" spans="1:12" ht="17.25" customHeight="1">
      <c r="A25" s="12" t="s">
        <v>115</v>
      </c>
      <c r="B25" s="13">
        <v>70394</v>
      </c>
      <c r="C25" s="13">
        <v>109320</v>
      </c>
      <c r="D25" s="13">
        <v>124436</v>
      </c>
      <c r="E25" s="13">
        <v>78980</v>
      </c>
      <c r="F25" s="13">
        <v>90855</v>
      </c>
      <c r="G25" s="13">
        <v>122476</v>
      </c>
      <c r="H25" s="13">
        <v>61240</v>
      </c>
      <c r="I25" s="13">
        <v>21885</v>
      </c>
      <c r="J25" s="13">
        <v>50127</v>
      </c>
      <c r="K25" s="11">
        <f t="shared" si="4"/>
        <v>729713</v>
      </c>
      <c r="L25" s="50"/>
    </row>
    <row r="26" spans="1:12" ht="17.25" customHeight="1">
      <c r="A26" s="12" t="s">
        <v>116</v>
      </c>
      <c r="B26" s="13">
        <v>99006</v>
      </c>
      <c r="C26" s="13">
        <v>126052</v>
      </c>
      <c r="D26" s="13">
        <v>125815</v>
      </c>
      <c r="E26" s="13">
        <v>80770</v>
      </c>
      <c r="F26" s="13">
        <v>107306</v>
      </c>
      <c r="G26" s="13">
        <v>155543</v>
      </c>
      <c r="H26" s="13">
        <v>76898</v>
      </c>
      <c r="I26" s="13">
        <v>17265</v>
      </c>
      <c r="J26" s="13">
        <v>58009</v>
      </c>
      <c r="K26" s="11">
        <f t="shared" si="4"/>
        <v>846664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8159</v>
      </c>
      <c r="I27" s="11">
        <v>0</v>
      </c>
      <c r="J27" s="11">
        <v>0</v>
      </c>
      <c r="K27" s="11">
        <f t="shared" si="4"/>
        <v>8159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5.1998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5.1998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103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9433.95</v>
      </c>
      <c r="I35" s="19">
        <v>0</v>
      </c>
      <c r="J35" s="19">
        <v>0</v>
      </c>
      <c r="K35" s="23">
        <f>SUM(B35:J35)</f>
        <v>9433.95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</row>
    <row r="43" spans="1:11" ht="17.25" customHeight="1">
      <c r="A43" s="60" t="s">
        <v>102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1804685.4699999997</v>
      </c>
      <c r="C47" s="22">
        <f aca="true" t="shared" si="12" ref="C47:H47">+C48+C57</f>
        <v>2622506.94</v>
      </c>
      <c r="D47" s="22">
        <f t="shared" si="12"/>
        <v>3056095.93</v>
      </c>
      <c r="E47" s="22">
        <f t="shared" si="12"/>
        <v>1764606.63</v>
      </c>
      <c r="F47" s="22">
        <f t="shared" si="12"/>
        <v>2350558</v>
      </c>
      <c r="G47" s="22">
        <f t="shared" si="12"/>
        <v>3306922.68</v>
      </c>
      <c r="H47" s="22">
        <f t="shared" si="12"/>
        <v>1751621.64</v>
      </c>
      <c r="I47" s="22">
        <f>+I48+I57</f>
        <v>661721.11</v>
      </c>
      <c r="J47" s="22">
        <f>+J48+J57</f>
        <v>1059053.37</v>
      </c>
      <c r="K47" s="22">
        <f>SUM(B47:J47)</f>
        <v>18377771.77</v>
      </c>
    </row>
    <row r="48" spans="1:11" ht="17.25" customHeight="1">
      <c r="A48" s="16" t="s">
        <v>108</v>
      </c>
      <c r="B48" s="23">
        <f>SUM(B49:B56)</f>
        <v>1786901.0299999998</v>
      </c>
      <c r="C48" s="23">
        <f aca="true" t="shared" si="13" ref="C48:J48">SUM(C49:C56)</f>
        <v>2597341.12</v>
      </c>
      <c r="D48" s="23">
        <f t="shared" si="13"/>
        <v>3029969.39</v>
      </c>
      <c r="E48" s="23">
        <f t="shared" si="13"/>
        <v>1741654.18</v>
      </c>
      <c r="F48" s="23">
        <f t="shared" si="13"/>
        <v>2326907.78</v>
      </c>
      <c r="G48" s="23">
        <f t="shared" si="13"/>
        <v>3276452.3000000003</v>
      </c>
      <c r="H48" s="23">
        <f t="shared" si="13"/>
        <v>1731142.43</v>
      </c>
      <c r="I48" s="23">
        <f t="shared" si="13"/>
        <v>661721.11</v>
      </c>
      <c r="J48" s="23">
        <f t="shared" si="13"/>
        <v>1044689.77</v>
      </c>
      <c r="K48" s="23">
        <f aca="true" t="shared" si="14" ref="K48:K57">SUM(B48:J48)</f>
        <v>18196779.11</v>
      </c>
    </row>
    <row r="49" spans="1:11" ht="17.25" customHeight="1">
      <c r="A49" s="34" t="s">
        <v>43</v>
      </c>
      <c r="B49" s="23">
        <f aca="true" t="shared" si="15" ref="B49:H49">ROUND(B30*B7,2)</f>
        <v>1785806.4</v>
      </c>
      <c r="C49" s="23">
        <f t="shared" si="15"/>
        <v>2589785.44</v>
      </c>
      <c r="D49" s="23">
        <f t="shared" si="15"/>
        <v>3027785.97</v>
      </c>
      <c r="E49" s="23">
        <f t="shared" si="15"/>
        <v>1740811.33</v>
      </c>
      <c r="F49" s="23">
        <f t="shared" si="15"/>
        <v>2325230.44</v>
      </c>
      <c r="G49" s="23">
        <f t="shared" si="15"/>
        <v>3274012.7</v>
      </c>
      <c r="H49" s="23">
        <f t="shared" si="15"/>
        <v>1720691.28</v>
      </c>
      <c r="I49" s="23">
        <f>ROUND(I30*I7,2)</f>
        <v>660655.39</v>
      </c>
      <c r="J49" s="23">
        <f>ROUND(J30*J7,2)</f>
        <v>1042472.73</v>
      </c>
      <c r="K49" s="23">
        <f t="shared" si="14"/>
        <v>18167251.68</v>
      </c>
    </row>
    <row r="50" spans="1:11" ht="17.25" customHeight="1">
      <c r="A50" s="34" t="s">
        <v>44</v>
      </c>
      <c r="B50" s="19">
        <v>0</v>
      </c>
      <c r="C50" s="23">
        <f>ROUND(C31*C7,2)</f>
        <v>5756.51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5756.51</v>
      </c>
    </row>
    <row r="51" spans="1:11" ht="17.25" customHeight="1">
      <c r="A51" s="64" t="s">
        <v>104</v>
      </c>
      <c r="B51" s="65">
        <f aca="true" t="shared" si="16" ref="B51:H51">ROUND(B32*B7,2)</f>
        <v>-2997.05</v>
      </c>
      <c r="C51" s="65">
        <f t="shared" si="16"/>
        <v>-3974.55</v>
      </c>
      <c r="D51" s="65">
        <f t="shared" si="16"/>
        <v>-4202.34</v>
      </c>
      <c r="E51" s="65">
        <f t="shared" si="16"/>
        <v>-2602.55</v>
      </c>
      <c r="F51" s="65">
        <f t="shared" si="16"/>
        <v>-3604.18</v>
      </c>
      <c r="G51" s="65">
        <f t="shared" si="16"/>
        <v>-4990.48</v>
      </c>
      <c r="H51" s="65">
        <f t="shared" si="16"/>
        <v>-2697.84</v>
      </c>
      <c r="I51" s="19">
        <v>0</v>
      </c>
      <c r="J51" s="19">
        <v>0</v>
      </c>
      <c r="K51" s="65">
        <f>SUM(B51:J51)</f>
        <v>-25068.99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9433.95</v>
      </c>
      <c r="I53" s="31">
        <f>+I35</f>
        <v>0</v>
      </c>
      <c r="J53" s="31">
        <f>+J35</f>
        <v>0</v>
      </c>
      <c r="K53" s="23">
        <f t="shared" si="14"/>
        <v>9433.95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17784.44</v>
      </c>
      <c r="C57" s="36">
        <v>25165.82</v>
      </c>
      <c r="D57" s="36">
        <v>26126.54</v>
      </c>
      <c r="E57" s="36">
        <v>22952.45</v>
      </c>
      <c r="F57" s="36">
        <v>23650.22</v>
      </c>
      <c r="G57" s="36">
        <v>30470.38</v>
      </c>
      <c r="H57" s="36">
        <v>20479.21</v>
      </c>
      <c r="I57" s="19">
        <v>0</v>
      </c>
      <c r="J57" s="36">
        <v>14363.6</v>
      </c>
      <c r="K57" s="36">
        <f t="shared" si="14"/>
        <v>180992.65999999997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-193518.43</v>
      </c>
      <c r="C61" s="35">
        <f t="shared" si="17"/>
        <v>-204950.66</v>
      </c>
      <c r="D61" s="35">
        <f t="shared" si="17"/>
        <v>-207522.12999999995</v>
      </c>
      <c r="E61" s="35">
        <f t="shared" si="17"/>
        <v>-266399.13</v>
      </c>
      <c r="F61" s="35">
        <f t="shared" si="17"/>
        <v>-247812.41000000003</v>
      </c>
      <c r="G61" s="35">
        <f t="shared" si="17"/>
        <v>-300657.32000000007</v>
      </c>
      <c r="H61" s="35">
        <f t="shared" si="17"/>
        <v>-183385.19</v>
      </c>
      <c r="I61" s="35">
        <f t="shared" si="17"/>
        <v>-97090.13</v>
      </c>
      <c r="J61" s="35">
        <f t="shared" si="17"/>
        <v>-69664.41</v>
      </c>
      <c r="K61" s="35">
        <f>SUM(B61:J61)</f>
        <v>-1770999.8099999998</v>
      </c>
    </row>
    <row r="62" spans="1:11" ht="18.75" customHeight="1">
      <c r="A62" s="16" t="s">
        <v>74</v>
      </c>
      <c r="B62" s="35">
        <f aca="true" t="shared" si="18" ref="B62:J62">B63+B64+B65+B66+B67+B68</f>
        <v>-177385.06</v>
      </c>
      <c r="C62" s="35">
        <f t="shared" si="18"/>
        <v>-193610.37</v>
      </c>
      <c r="D62" s="35">
        <f t="shared" si="18"/>
        <v>-189256.89999999997</v>
      </c>
      <c r="E62" s="35">
        <f t="shared" si="18"/>
        <v>-255935.28</v>
      </c>
      <c r="F62" s="35">
        <f t="shared" si="18"/>
        <v>-227213.21000000002</v>
      </c>
      <c r="G62" s="35">
        <f t="shared" si="18"/>
        <v>-268922.30000000005</v>
      </c>
      <c r="H62" s="35">
        <f t="shared" si="18"/>
        <v>-168906.2</v>
      </c>
      <c r="I62" s="35">
        <f t="shared" si="18"/>
        <v>-29700.8</v>
      </c>
      <c r="J62" s="35">
        <f t="shared" si="18"/>
        <v>-58706.2</v>
      </c>
      <c r="K62" s="35">
        <f aca="true" t="shared" si="19" ref="K62:K91">SUM(B62:J62)</f>
        <v>-1569636.32</v>
      </c>
    </row>
    <row r="63" spans="1:11" ht="18.75" customHeight="1">
      <c r="A63" s="12" t="s">
        <v>75</v>
      </c>
      <c r="B63" s="35">
        <f>-ROUND(B9*$D$3,2)</f>
        <v>-132236.2</v>
      </c>
      <c r="C63" s="35">
        <f aca="true" t="shared" si="20" ref="C63:J63">-ROUND(C9*$D$3,2)</f>
        <v>-187742.8</v>
      </c>
      <c r="D63" s="35">
        <f t="shared" si="20"/>
        <v>-163327.8</v>
      </c>
      <c r="E63" s="35">
        <f t="shared" si="20"/>
        <v>-127224</v>
      </c>
      <c r="F63" s="35">
        <f t="shared" si="20"/>
        <v>-138202.2</v>
      </c>
      <c r="G63" s="35">
        <f t="shared" si="20"/>
        <v>-185839</v>
      </c>
      <c r="H63" s="35">
        <f t="shared" si="20"/>
        <v>-168906.2</v>
      </c>
      <c r="I63" s="35">
        <f t="shared" si="20"/>
        <v>-29700.8</v>
      </c>
      <c r="J63" s="35">
        <f t="shared" si="20"/>
        <v>-58706.2</v>
      </c>
      <c r="K63" s="35">
        <f t="shared" si="19"/>
        <v>-1191885.2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-782.8</v>
      </c>
      <c r="C65" s="35">
        <v>-315.4</v>
      </c>
      <c r="D65" s="35">
        <v>-228</v>
      </c>
      <c r="E65" s="35">
        <v>-562.4</v>
      </c>
      <c r="F65" s="35">
        <v>-490.2</v>
      </c>
      <c r="G65" s="35">
        <v>-243.2</v>
      </c>
      <c r="H65" s="19">
        <v>0</v>
      </c>
      <c r="I65" s="19">
        <v>0</v>
      </c>
      <c r="J65" s="19">
        <v>0</v>
      </c>
      <c r="K65" s="35">
        <f t="shared" si="19"/>
        <v>-2621.9999999999995</v>
      </c>
    </row>
    <row r="66" spans="1:11" ht="18.75" customHeight="1">
      <c r="A66" s="12" t="s">
        <v>105</v>
      </c>
      <c r="B66" s="35">
        <v>-2394</v>
      </c>
      <c r="C66" s="35">
        <v>-984.2</v>
      </c>
      <c r="D66" s="35">
        <v>-1048.8</v>
      </c>
      <c r="E66" s="35">
        <v>-1941.8</v>
      </c>
      <c r="F66" s="35">
        <v>-452.2</v>
      </c>
      <c r="G66" s="35">
        <v>-558.6</v>
      </c>
      <c r="H66" s="19">
        <v>0</v>
      </c>
      <c r="I66" s="19">
        <v>0</v>
      </c>
      <c r="J66" s="19">
        <v>0</v>
      </c>
      <c r="K66" s="35">
        <f t="shared" si="19"/>
        <v>-7379.6</v>
      </c>
    </row>
    <row r="67" spans="1:11" ht="18.75" customHeight="1">
      <c r="A67" s="12" t="s">
        <v>52</v>
      </c>
      <c r="B67" s="35">
        <v>-41972.06</v>
      </c>
      <c r="C67" s="35">
        <v>-4567.97</v>
      </c>
      <c r="D67" s="35">
        <v>-24652.3</v>
      </c>
      <c r="E67" s="35">
        <v>-126207.08</v>
      </c>
      <c r="F67" s="35">
        <v>-88068.61</v>
      </c>
      <c r="G67" s="35">
        <v>-82281.5</v>
      </c>
      <c r="H67" s="19">
        <v>0</v>
      </c>
      <c r="I67" s="19">
        <v>0</v>
      </c>
      <c r="J67" s="19">
        <v>0</v>
      </c>
      <c r="K67" s="35">
        <f t="shared" si="19"/>
        <v>-367749.52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69" customFormat="1" ht="18.75" customHeight="1">
      <c r="A69" s="62" t="s">
        <v>79</v>
      </c>
      <c r="B69" s="65">
        <f>SUM(B70:B102)</f>
        <v>-16143.939999999999</v>
      </c>
      <c r="C69" s="65">
        <f>SUM(C70:C102)</f>
        <v>-23028.230000000003</v>
      </c>
      <c r="D69" s="65">
        <f>SUM(D70:D102)</f>
        <v>-21591.17</v>
      </c>
      <c r="E69" s="65">
        <f aca="true" t="shared" si="21" ref="E69:J69">SUM(E70:E102)</f>
        <v>-15579.859999999999</v>
      </c>
      <c r="F69" s="65">
        <f t="shared" si="21"/>
        <v>-22431.95</v>
      </c>
      <c r="G69" s="65">
        <f t="shared" si="21"/>
        <v>-33665</v>
      </c>
      <c r="H69" s="65">
        <f t="shared" si="21"/>
        <v>-14967.88</v>
      </c>
      <c r="I69" s="65">
        <f t="shared" si="21"/>
        <v>-67724.34</v>
      </c>
      <c r="J69" s="65">
        <f t="shared" si="21"/>
        <v>-10958.21</v>
      </c>
      <c r="K69" s="65">
        <f t="shared" si="19"/>
        <v>-226090.58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-58.79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-71.59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5">
        <v>-2472.57</v>
      </c>
      <c r="J72" s="19">
        <v>0</v>
      </c>
      <c r="K72" s="65">
        <f t="shared" si="19"/>
        <v>-3969.23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5">
        <f t="shared" si="19"/>
        <v>-60000</v>
      </c>
    </row>
    <row r="74" spans="1:11" ht="18.75" customHeight="1">
      <c r="A74" s="34" t="s">
        <v>58</v>
      </c>
      <c r="B74" s="35">
        <v>-16038.42</v>
      </c>
      <c r="C74" s="35">
        <v>-23282.63</v>
      </c>
      <c r="D74" s="35">
        <v>-22010</v>
      </c>
      <c r="E74" s="35">
        <v>-15434.74</v>
      </c>
      <c r="F74" s="35">
        <v>-21210.53</v>
      </c>
      <c r="G74" s="35">
        <v>-32321.58</v>
      </c>
      <c r="H74" s="35">
        <v>-15826.31</v>
      </c>
      <c r="I74" s="35">
        <v>-5563.68</v>
      </c>
      <c r="J74" s="35">
        <v>-11470</v>
      </c>
      <c r="K74" s="65">
        <f t="shared" si="19"/>
        <v>-163157.89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-1000</v>
      </c>
      <c r="C84" s="65">
        <v>-1000</v>
      </c>
      <c r="D84" s="19">
        <v>0</v>
      </c>
      <c r="E84" s="65">
        <v>-1000</v>
      </c>
      <c r="F84" s="65">
        <v>-2000</v>
      </c>
      <c r="G84" s="65">
        <v>-3000</v>
      </c>
      <c r="H84" s="19">
        <v>0</v>
      </c>
      <c r="I84" s="65">
        <v>0</v>
      </c>
      <c r="J84" s="19">
        <v>0</v>
      </c>
      <c r="K84" s="65">
        <f t="shared" si="19"/>
        <v>-8000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s="69" customFormat="1" ht="18.75" customHeight="1">
      <c r="A97" s="62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68"/>
    </row>
    <row r="98" spans="1:12" ht="18.75" customHeight="1">
      <c r="A98" s="62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73" t="s">
        <v>118</v>
      </c>
      <c r="B100" s="35">
        <v>894.48</v>
      </c>
      <c r="C100" s="35">
        <v>1313.19</v>
      </c>
      <c r="D100" s="35">
        <v>1528.56</v>
      </c>
      <c r="E100" s="35">
        <v>854.88</v>
      </c>
      <c r="F100" s="35">
        <v>1171.91</v>
      </c>
      <c r="G100" s="35">
        <v>1662.98</v>
      </c>
      <c r="H100" s="35">
        <v>858.43</v>
      </c>
      <c r="I100" s="35">
        <v>311.91</v>
      </c>
      <c r="J100" s="35">
        <v>511.79</v>
      </c>
      <c r="K100" s="35">
        <f>SUM(B100:J100)</f>
        <v>9108.130000000001</v>
      </c>
      <c r="L100" s="53"/>
    </row>
    <row r="101" spans="1:12" ht="18.75" customHeight="1">
      <c r="A101" s="73" t="s">
        <v>119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6" t="s">
        <v>137</v>
      </c>
      <c r="B103" s="35">
        <v>10.57</v>
      </c>
      <c r="C103" s="35">
        <v>11687.94</v>
      </c>
      <c r="D103" s="35">
        <v>3325.94</v>
      </c>
      <c r="E103" s="35">
        <v>5116.01</v>
      </c>
      <c r="F103" s="35">
        <v>1832.75</v>
      </c>
      <c r="G103" s="35">
        <v>1929.98</v>
      </c>
      <c r="H103" s="35">
        <v>488.89</v>
      </c>
      <c r="I103" s="35">
        <v>335.01</v>
      </c>
      <c r="J103" s="19">
        <v>0</v>
      </c>
      <c r="K103" s="35">
        <f>SUM(B103:J103)</f>
        <v>24727.089999999997</v>
      </c>
      <c r="L103" s="53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4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2"/>
    </row>
    <row r="106" spans="1:12" ht="18.75" customHeight="1">
      <c r="A106" s="16" t="s">
        <v>83</v>
      </c>
      <c r="B106" s="24">
        <f aca="true" t="shared" si="22" ref="B106:H106">+B107+B108</f>
        <v>1611167.0399999998</v>
      </c>
      <c r="C106" s="24">
        <f t="shared" si="22"/>
        <v>2417556.28</v>
      </c>
      <c r="D106" s="24">
        <f t="shared" si="22"/>
        <v>2848573.8000000003</v>
      </c>
      <c r="E106" s="24">
        <f t="shared" si="22"/>
        <v>1498207.4999999998</v>
      </c>
      <c r="F106" s="24">
        <f t="shared" si="22"/>
        <v>2102745.59</v>
      </c>
      <c r="G106" s="24">
        <f t="shared" si="22"/>
        <v>3006265.36</v>
      </c>
      <c r="H106" s="24">
        <f t="shared" si="22"/>
        <v>1568236.45</v>
      </c>
      <c r="I106" s="24">
        <f>+I107+I108</f>
        <v>564630.98</v>
      </c>
      <c r="J106" s="24">
        <f>+J107+J108</f>
        <v>989388.9600000001</v>
      </c>
      <c r="K106" s="46">
        <f>SUM(B106:J106)</f>
        <v>16606771.959999999</v>
      </c>
      <c r="L106" s="52"/>
    </row>
    <row r="107" spans="1:12" ht="18" customHeight="1">
      <c r="A107" s="16" t="s">
        <v>82</v>
      </c>
      <c r="B107" s="24">
        <f aca="true" t="shared" si="23" ref="B107:J107">+B48+B62+B69+B103</f>
        <v>1593382.5999999999</v>
      </c>
      <c r="C107" s="24">
        <f t="shared" si="23"/>
        <v>2392390.46</v>
      </c>
      <c r="D107" s="24">
        <f t="shared" si="23"/>
        <v>2822447.2600000002</v>
      </c>
      <c r="E107" s="24">
        <f t="shared" si="23"/>
        <v>1475255.0499999998</v>
      </c>
      <c r="F107" s="24">
        <f t="shared" si="23"/>
        <v>2079095.3699999999</v>
      </c>
      <c r="G107" s="24">
        <f t="shared" si="23"/>
        <v>2975794.98</v>
      </c>
      <c r="H107" s="24">
        <f t="shared" si="23"/>
        <v>1547757.24</v>
      </c>
      <c r="I107" s="24">
        <f t="shared" si="23"/>
        <v>564630.98</v>
      </c>
      <c r="J107" s="24">
        <f t="shared" si="23"/>
        <v>975025.3600000001</v>
      </c>
      <c r="K107" s="46">
        <f>SUM(B107:J107)</f>
        <v>16425779.3</v>
      </c>
      <c r="L107" s="52"/>
    </row>
    <row r="108" spans="1:11" ht="18.75" customHeight="1">
      <c r="A108" s="16" t="s">
        <v>99</v>
      </c>
      <c r="B108" s="24">
        <f aca="true" t="shared" si="24" ref="B108:J108">IF(+B57+B104+B109&lt;0,0,(B57+B104+B109))</f>
        <v>17784.44</v>
      </c>
      <c r="C108" s="24">
        <f t="shared" si="24"/>
        <v>25165.82</v>
      </c>
      <c r="D108" s="24">
        <f t="shared" si="24"/>
        <v>26126.54</v>
      </c>
      <c r="E108" s="24">
        <f t="shared" si="24"/>
        <v>22952.45</v>
      </c>
      <c r="F108" s="24">
        <f t="shared" si="24"/>
        <v>23650.22</v>
      </c>
      <c r="G108" s="24">
        <f t="shared" si="24"/>
        <v>30470.38</v>
      </c>
      <c r="H108" s="24">
        <f t="shared" si="24"/>
        <v>20479.21</v>
      </c>
      <c r="I108" s="19">
        <f t="shared" si="24"/>
        <v>0</v>
      </c>
      <c r="J108" s="24">
        <f t="shared" si="24"/>
        <v>14363.6</v>
      </c>
      <c r="K108" s="46">
        <f>SUM(B108:J108)</f>
        <v>180992.65999999997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5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6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9">
        <f>SUM(K115:K134)</f>
        <v>16606771.969999999</v>
      </c>
      <c r="L114" s="52"/>
    </row>
    <row r="115" spans="1:11" ht="18.75" customHeight="1">
      <c r="A115" s="26" t="s">
        <v>70</v>
      </c>
      <c r="B115" s="27">
        <v>210611.51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SUM(B115:J115)</f>
        <v>210611.51</v>
      </c>
    </row>
    <row r="116" spans="1:11" ht="18.75" customHeight="1">
      <c r="A116" s="26" t="s">
        <v>71</v>
      </c>
      <c r="B116" s="27">
        <v>1400555.53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 aca="true" t="shared" si="25" ref="K116:K134">SUM(B116:J116)</f>
        <v>1400555.53</v>
      </c>
    </row>
    <row r="117" spans="1:11" ht="18.75" customHeight="1">
      <c r="A117" s="26" t="s">
        <v>72</v>
      </c>
      <c r="B117" s="38">
        <v>0</v>
      </c>
      <c r="C117" s="27">
        <f>+C106</f>
        <v>2417556.28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t="shared" si="25"/>
        <v>2417556.28</v>
      </c>
    </row>
    <row r="118" spans="1:11" ht="18.75" customHeight="1">
      <c r="A118" s="26" t="s">
        <v>73</v>
      </c>
      <c r="B118" s="38">
        <v>0</v>
      </c>
      <c r="C118" s="38">
        <v>0</v>
      </c>
      <c r="D118" s="27">
        <v>2651002.04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2651002.04</v>
      </c>
    </row>
    <row r="119" spans="1:11" ht="18.75" customHeight="1">
      <c r="A119" s="26" t="s">
        <v>120</v>
      </c>
      <c r="B119" s="38">
        <v>0</v>
      </c>
      <c r="C119" s="38">
        <v>0</v>
      </c>
      <c r="D119" s="27">
        <v>197571.76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197571.76</v>
      </c>
    </row>
    <row r="120" spans="1:11" ht="18.75" customHeight="1">
      <c r="A120" s="26" t="s">
        <v>121</v>
      </c>
      <c r="B120" s="38">
        <v>0</v>
      </c>
      <c r="C120" s="38">
        <v>0</v>
      </c>
      <c r="D120" s="38">
        <v>0</v>
      </c>
      <c r="E120" s="27">
        <v>1348386.74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1348386.74</v>
      </c>
    </row>
    <row r="121" spans="1:11" ht="18.75" customHeight="1">
      <c r="A121" s="26" t="s">
        <v>122</v>
      </c>
      <c r="B121" s="38">
        <v>0</v>
      </c>
      <c r="C121" s="38">
        <v>0</v>
      </c>
      <c r="D121" s="38">
        <v>0</v>
      </c>
      <c r="E121" s="27">
        <v>149820.75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149820.75</v>
      </c>
    </row>
    <row r="122" spans="1:11" ht="18.75" customHeight="1">
      <c r="A122" s="26" t="s">
        <v>123</v>
      </c>
      <c r="B122" s="38">
        <v>0</v>
      </c>
      <c r="C122" s="38">
        <v>0</v>
      </c>
      <c r="D122" s="38">
        <v>0</v>
      </c>
      <c r="E122" s="38">
        <v>0</v>
      </c>
      <c r="F122" s="27">
        <v>406340.58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406340.58</v>
      </c>
    </row>
    <row r="123" spans="1:11" ht="18.75" customHeight="1">
      <c r="A123" s="26" t="s">
        <v>124</v>
      </c>
      <c r="B123" s="38">
        <v>0</v>
      </c>
      <c r="C123" s="38">
        <v>0</v>
      </c>
      <c r="D123" s="38">
        <v>0</v>
      </c>
      <c r="E123" s="38">
        <v>0</v>
      </c>
      <c r="F123" s="27">
        <v>749279.26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749279.26</v>
      </c>
    </row>
    <row r="124" spans="1:11" ht="18.75" customHeight="1">
      <c r="A124" s="26" t="s">
        <v>125</v>
      </c>
      <c r="B124" s="38">
        <v>0</v>
      </c>
      <c r="C124" s="38">
        <v>0</v>
      </c>
      <c r="D124" s="38">
        <v>0</v>
      </c>
      <c r="E124" s="38">
        <v>0</v>
      </c>
      <c r="F124" s="27">
        <v>105418.94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5"/>
        <v>105418.94</v>
      </c>
    </row>
    <row r="125" spans="1:11" ht="18.75" customHeight="1">
      <c r="A125" s="26" t="s">
        <v>126</v>
      </c>
      <c r="B125" s="66">
        <v>0</v>
      </c>
      <c r="C125" s="66">
        <v>0</v>
      </c>
      <c r="D125" s="66">
        <v>0</v>
      </c>
      <c r="E125" s="66">
        <v>0</v>
      </c>
      <c r="F125" s="67">
        <v>841706.82</v>
      </c>
      <c r="G125" s="66">
        <v>0</v>
      </c>
      <c r="H125" s="66">
        <v>0</v>
      </c>
      <c r="I125" s="66">
        <v>0</v>
      </c>
      <c r="J125" s="66">
        <v>0</v>
      </c>
      <c r="K125" s="67">
        <f t="shared" si="25"/>
        <v>841706.82</v>
      </c>
    </row>
    <row r="126" spans="1:11" ht="18.75" customHeight="1">
      <c r="A126" s="26" t="s">
        <v>127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27">
        <v>888124.09</v>
      </c>
      <c r="H126" s="38">
        <v>0</v>
      </c>
      <c r="I126" s="38">
        <v>0</v>
      </c>
      <c r="J126" s="38">
        <v>0</v>
      </c>
      <c r="K126" s="39">
        <f t="shared" si="25"/>
        <v>888124.09</v>
      </c>
    </row>
    <row r="127" spans="1:11" ht="18.75" customHeight="1">
      <c r="A127" s="26" t="s">
        <v>128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69291.92</v>
      </c>
      <c r="H127" s="38">
        <v>0</v>
      </c>
      <c r="I127" s="38">
        <v>0</v>
      </c>
      <c r="J127" s="38">
        <v>0</v>
      </c>
      <c r="K127" s="39">
        <f t="shared" si="25"/>
        <v>69291.92</v>
      </c>
    </row>
    <row r="128" spans="1:11" ht="18.75" customHeight="1">
      <c r="A128" s="26" t="s">
        <v>129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433826.15</v>
      </c>
      <c r="H128" s="38">
        <v>0</v>
      </c>
      <c r="I128" s="38">
        <v>0</v>
      </c>
      <c r="J128" s="38">
        <v>0</v>
      </c>
      <c r="K128" s="39">
        <f t="shared" si="25"/>
        <v>433826.15</v>
      </c>
    </row>
    <row r="129" spans="1:11" ht="18.75" customHeight="1">
      <c r="A129" s="26" t="s">
        <v>130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428776.84</v>
      </c>
      <c r="H129" s="38">
        <v>0</v>
      </c>
      <c r="I129" s="38">
        <v>0</v>
      </c>
      <c r="J129" s="38">
        <v>0</v>
      </c>
      <c r="K129" s="39">
        <f t="shared" si="25"/>
        <v>428776.84</v>
      </c>
    </row>
    <row r="130" spans="1:11" ht="18.75" customHeight="1">
      <c r="A130" s="26" t="s">
        <v>131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1186246.37</v>
      </c>
      <c r="H130" s="38">
        <v>0</v>
      </c>
      <c r="I130" s="38">
        <v>0</v>
      </c>
      <c r="J130" s="38">
        <v>0</v>
      </c>
      <c r="K130" s="39">
        <f t="shared" si="25"/>
        <v>1186246.37</v>
      </c>
    </row>
    <row r="131" spans="1:11" ht="18.75" customHeight="1">
      <c r="A131" s="26" t="s">
        <v>132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7">
        <v>545053.46</v>
      </c>
      <c r="I131" s="38">
        <v>0</v>
      </c>
      <c r="J131" s="38">
        <v>0</v>
      </c>
      <c r="K131" s="39">
        <f t="shared" si="25"/>
        <v>545053.46</v>
      </c>
    </row>
    <row r="132" spans="1:11" ht="18.75" customHeight="1">
      <c r="A132" s="26" t="s">
        <v>133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27">
        <v>1023182.99</v>
      </c>
      <c r="I132" s="38">
        <v>0</v>
      </c>
      <c r="J132" s="38">
        <v>0</v>
      </c>
      <c r="K132" s="39">
        <f t="shared" si="25"/>
        <v>1023182.99</v>
      </c>
    </row>
    <row r="133" spans="1:11" ht="18.75" customHeight="1">
      <c r="A133" s="26" t="s">
        <v>134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27">
        <v>564630.98</v>
      </c>
      <c r="J133" s="38"/>
      <c r="K133" s="39">
        <f t="shared" si="25"/>
        <v>564630.98</v>
      </c>
    </row>
    <row r="134" spans="1:11" ht="18.75" customHeight="1">
      <c r="A134" s="74" t="s">
        <v>135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/>
      <c r="J134" s="41">
        <v>989388.96</v>
      </c>
      <c r="K134" s="42">
        <f t="shared" si="25"/>
        <v>989388.96</v>
      </c>
    </row>
    <row r="135" spans="1:11" ht="18.75" customHeight="1">
      <c r="A135" s="72" t="s">
        <v>139</v>
      </c>
      <c r="B135" s="48">
        <v>0</v>
      </c>
      <c r="C135" s="48">
        <v>0</v>
      </c>
      <c r="D135" s="48">
        <v>0</v>
      </c>
      <c r="E135" s="48">
        <v>0</v>
      </c>
      <c r="F135" s="48">
        <v>0</v>
      </c>
      <c r="G135" s="48">
        <v>0</v>
      </c>
      <c r="H135" s="48">
        <v>0</v>
      </c>
      <c r="I135" s="48">
        <v>0</v>
      </c>
      <c r="J135" s="48">
        <f>J106-J134</f>
        <v>0</v>
      </c>
      <c r="K135" s="49"/>
    </row>
    <row r="136" ht="18" customHeight="1">
      <c r="A136" s="72" t="s">
        <v>138</v>
      </c>
    </row>
    <row r="137" ht="18" customHeight="1">
      <c r="A137" s="72" t="s">
        <v>140</v>
      </c>
    </row>
    <row r="138" ht="18" customHeight="1">
      <c r="A138" s="72"/>
    </row>
    <row r="139" ht="18" customHeight="1"/>
    <row r="140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2017-11-22T18:45:57Z</dcterms:modified>
  <cp:category/>
  <cp:version/>
  <cp:contentType/>
  <cp:contentStatus/>
</cp:coreProperties>
</file>