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<sst xmlns="http://schemas.openxmlformats.org/spreadsheetml/2006/main" count="140" uniqueCount="140">
  <si>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</si>
  <si>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</si>
  <si>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</si>
  <si>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</si>
  <si>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</si>
  <si>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</si>
  <si>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</si>
  <si>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</si>
  <si>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</si>
  <si>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</si>
  <si>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</si>
  <si>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</si>
  <si>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</si>
  <si>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</si>
  <si>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</si>
  <si>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</si>
  <si>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</si>
  <si>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</si>
  <si>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</si>
  <si>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</si>
  <si>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</si>
  <si>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</si>
  <si>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</si>
  <si>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</si>
  <si>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</si>
  <si>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</si>
  <si>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</si>
  <si>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</si>
  <si>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</si>
  <si>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</si>
  <si>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</si>
  <si>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</si>
  <si>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</si>
  <si>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</si>
  <si>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</si>
  <si>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</si>
  <si>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</si>
  <si>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</si>
  <si>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</si>
  <si>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</si>
  <si>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</si>
  <si>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</si>
  <si>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</si>
  <si>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</si>
  <si>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</si>
  <si>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</si>
  <si>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</si>
  <si>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</si>
  <si>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</si>
  <si>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</si>
  <si>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</si>
  <si>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</si>
  <si>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</si>
  <si>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</si>
  <si>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</si>
  <si>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</si>
  <si>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</si>
  <si>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</si>
  <si>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</si>
  <si>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</si>
  <si>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</si>
  <si>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</si>
  <si>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</si>
  <si>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</si>
  <si>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</si>
  <si>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</si>
  <si>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</si>
  <si>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</si>
  <si>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</si>
  <si>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</si>
  <si>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</si>
  <si>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</si>
  <si>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</si>
  <si>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</si>
  <si>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</si>
  <si>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</si>
  <si>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</si>
  <si>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</si>
  <si>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</si>
  <si>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</si>
  <si>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</si>
  <si>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</si>
  <si>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</si>
  <si>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</si>
  <si>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</si>
  <si>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</si>
  <si>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</si>
  <si>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</si>
  <si>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</si>
  <si>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</si>
  <si>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</si>
  <si>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</si>
  <si>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</si>
  <si>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</si>
  <si>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</si>
  <si>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</si>
  <si>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</si>
  <si>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</si>
  <si>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</si>
  <si>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</si>
  <si>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</si>
  <si>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</si>
  <si>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</si>
  <si>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</si>
  <si>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</si>
  <si>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</si>
  <si>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</si>
  <si>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</si>
  <si>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</si>
  <si>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</si>
  <si>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</si>
  <si>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</si>
  <si>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</si>
  <si>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</si>
  <si>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</si>
  <si>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</si>
  <si>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</si>
  <si>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</si>
  <si>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</si>
  <si>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</si>
  <si>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</si>
  <si>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</si>
  <si>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</si>
  <si>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</si>
  <si>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</si>
  <si>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</si>
  <si>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</si>
  <si>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</si>
  <si>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</si>
  <si>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</si>
  <si>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</si>
  <si>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</si>
  <si>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</si>
  <si>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</si>
  <si>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</si>
  <si>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</si>
  <si>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</si>
  <si>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(1) Ajuste de remuneração previsto contratualmente, período de 25/09 a 24/10/17, parcela 2/20.</t>
  </si>
  <si>
    <t>Nota:</t>
  </si>
  <si>
    <t>OPERAÇÃO 05/11/17 - VENCIMENTO 10/11/17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</si>
</sst>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167636</v>
      </c>
      <c r="C7" s="9">
        <f t="shared" si="0"/>
        <v>227885</v>
      </c>
      <c r="D7" s="9">
        <f t="shared" si="0"/>
        <v>246127</v>
      </c>
      <c r="E7" s="9">
        <f t="shared" si="0"/>
        <v>131624</v>
      </c>
      <c r="F7" s="9">
        <f t="shared" si="0"/>
        <v>236728</v>
      </c>
      <c r="G7" s="9">
        <f t="shared" si="0"/>
        <v>400156</v>
      </c>
      <c r="H7" s="9">
        <f t="shared" si="0"/>
        <v>137347</v>
      </c>
      <c r="I7" s="9">
        <f t="shared" si="0"/>
        <v>25983</v>
      </c>
      <c r="J7" s="9">
        <f t="shared" si="0"/>
        <v>108919</v>
      </c>
      <c r="K7" s="9">
        <f t="shared" si="0"/>
        <v>1682405</v>
      </c>
      <c r="L7" s="50"/>
    </row>
    <row r="8" spans="1:11" ht="17.25" customHeight="1">
      <c r="A8" s="10" t="s">
        <v>97</v>
      </c>
      <c r="B8" s="11">
        <f>B9+B12+B16</f>
        <v>74283</v>
      </c>
      <c r="C8" s="11">
        <f aca="true" t="shared" si="1" ref="C8:J8">C9+C12+C16</f>
        <v>107598</v>
      </c>
      <c r="D8" s="11">
        <f t="shared" si="1"/>
        <v>108440</v>
      </c>
      <c r="E8" s="11">
        <f t="shared" si="1"/>
        <v>62457</v>
      </c>
      <c r="F8" s="11">
        <f t="shared" si="1"/>
        <v>102868</v>
      </c>
      <c r="G8" s="11">
        <f t="shared" si="1"/>
        <v>176847</v>
      </c>
      <c r="H8" s="11">
        <f t="shared" si="1"/>
        <v>70884</v>
      </c>
      <c r="I8" s="11">
        <f t="shared" si="1"/>
        <v>10731</v>
      </c>
      <c r="J8" s="11">
        <f t="shared" si="1"/>
        <v>48259</v>
      </c>
      <c r="K8" s="11">
        <f>SUM(B8:J8)</f>
        <v>762367</v>
      </c>
    </row>
    <row r="9" spans="1:11" ht="17.25" customHeight="1">
      <c r="A9" s="15" t="s">
        <v>16</v>
      </c>
      <c r="B9" s="13">
        <f>+B10+B11</f>
        <v>12359</v>
      </c>
      <c r="C9" s="13">
        <f aca="true" t="shared" si="2" ref="C9:J9">+C10+C11</f>
        <v>20685</v>
      </c>
      <c r="D9" s="13">
        <f t="shared" si="2"/>
        <v>19771</v>
      </c>
      <c r="E9" s="13">
        <f t="shared" si="2"/>
        <v>10760</v>
      </c>
      <c r="F9" s="13">
        <f t="shared" si="2"/>
        <v>14153</v>
      </c>
      <c r="G9" s="13">
        <f t="shared" si="2"/>
        <v>19057</v>
      </c>
      <c r="H9" s="13">
        <f t="shared" si="2"/>
        <v>13057</v>
      </c>
      <c r="I9" s="13">
        <f t="shared" si="2"/>
        <v>2267</v>
      </c>
      <c r="J9" s="13">
        <f t="shared" si="2"/>
        <v>8353</v>
      </c>
      <c r="K9" s="11">
        <f>SUM(B9:J9)</f>
        <v>120462</v>
      </c>
    </row>
    <row r="10" spans="1:11" ht="17.25" customHeight="1">
      <c r="A10" s="29" t="s">
        <v>17</v>
      </c>
      <c r="B10" s="13">
        <v>12359</v>
      </c>
      <c r="C10" s="13">
        <v>20685</v>
      </c>
      <c r="D10" s="13">
        <v>19771</v>
      </c>
      <c r="E10" s="13">
        <v>10760</v>
      </c>
      <c r="F10" s="13">
        <v>14153</v>
      </c>
      <c r="G10" s="13">
        <v>19057</v>
      </c>
      <c r="H10" s="13">
        <v>13057</v>
      </c>
      <c r="I10" s="13">
        <v>2267</v>
      </c>
      <c r="J10" s="13">
        <v>8353</v>
      </c>
      <c r="K10" s="11">
        <f>SUM(B10:J10)</f>
        <v>120462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57235</v>
      </c>
      <c r="C12" s="17">
        <f t="shared" si="3"/>
        <v>80561</v>
      </c>
      <c r="D12" s="17">
        <f t="shared" si="3"/>
        <v>82419</v>
      </c>
      <c r="E12" s="17">
        <f t="shared" si="3"/>
        <v>48119</v>
      </c>
      <c r="F12" s="17">
        <f t="shared" si="3"/>
        <v>81914</v>
      </c>
      <c r="G12" s="17">
        <f t="shared" si="3"/>
        <v>145966</v>
      </c>
      <c r="H12" s="17">
        <f t="shared" si="3"/>
        <v>54357</v>
      </c>
      <c r="I12" s="17">
        <f t="shared" si="3"/>
        <v>7750</v>
      </c>
      <c r="J12" s="17">
        <f t="shared" si="3"/>
        <v>37105</v>
      </c>
      <c r="K12" s="11">
        <f aca="true" t="shared" si="4" ref="K12:K27">SUM(B12:J12)</f>
        <v>595426</v>
      </c>
    </row>
    <row r="13" spans="1:13" ht="17.25" customHeight="1">
      <c r="A13" s="14" t="s">
        <v>19</v>
      </c>
      <c r="B13" s="13">
        <v>24677</v>
      </c>
      <c r="C13" s="13">
        <v>38051</v>
      </c>
      <c r="D13" s="13">
        <v>39706</v>
      </c>
      <c r="E13" s="13">
        <v>22738</v>
      </c>
      <c r="F13" s="13">
        <v>35794</v>
      </c>
      <c r="G13" s="13">
        <v>57308</v>
      </c>
      <c r="H13" s="13">
        <v>21614</v>
      </c>
      <c r="I13" s="13">
        <v>4052</v>
      </c>
      <c r="J13" s="13">
        <v>17713</v>
      </c>
      <c r="K13" s="11">
        <f t="shared" si="4"/>
        <v>261653</v>
      </c>
      <c r="L13" s="50"/>
      <c r="M13" s="51"/>
    </row>
    <row r="14" spans="1:12" ht="17.25" customHeight="1">
      <c r="A14" s="14" t="s">
        <v>20</v>
      </c>
      <c r="B14" s="13">
        <v>31016</v>
      </c>
      <c r="C14" s="13">
        <v>39960</v>
      </c>
      <c r="D14" s="13">
        <v>41061</v>
      </c>
      <c r="E14" s="13">
        <v>23890</v>
      </c>
      <c r="F14" s="13">
        <v>44423</v>
      </c>
      <c r="G14" s="13">
        <v>85768</v>
      </c>
      <c r="H14" s="13">
        <v>30460</v>
      </c>
      <c r="I14" s="13">
        <v>3477</v>
      </c>
      <c r="J14" s="13">
        <v>18767</v>
      </c>
      <c r="K14" s="11">
        <f t="shared" si="4"/>
        <v>318822</v>
      </c>
      <c r="L14" s="50"/>
    </row>
    <row r="15" spans="1:11" ht="17.25" customHeight="1">
      <c r="A15" s="14" t="s">
        <v>21</v>
      </c>
      <c r="B15" s="13">
        <v>1542</v>
      </c>
      <c r="C15" s="13">
        <v>2550</v>
      </c>
      <c r="D15" s="13">
        <v>1652</v>
      </c>
      <c r="E15" s="13">
        <v>1491</v>
      </c>
      <c r="F15" s="13">
        <v>1697</v>
      </c>
      <c r="G15" s="13">
        <v>2890</v>
      </c>
      <c r="H15" s="13">
        <v>2283</v>
      </c>
      <c r="I15" s="13">
        <v>221</v>
      </c>
      <c r="J15" s="13">
        <v>625</v>
      </c>
      <c r="K15" s="11">
        <f t="shared" si="4"/>
        <v>14951</v>
      </c>
    </row>
    <row r="16" spans="1:11" ht="17.25" customHeight="1">
      <c r="A16" s="15" t="s">
        <v>93</v>
      </c>
      <c r="B16" s="13">
        <f>B17+B18+B19</f>
        <v>4689</v>
      </c>
      <c r="C16" s="13">
        <f aca="true" t="shared" si="5" ref="C16:J16">C17+C18+C19</f>
        <v>6352</v>
      </c>
      <c r="D16" s="13">
        <f t="shared" si="5"/>
        <v>6250</v>
      </c>
      <c r="E16" s="13">
        <f t="shared" si="5"/>
        <v>3578</v>
      </c>
      <c r="F16" s="13">
        <f t="shared" si="5"/>
        <v>6801</v>
      </c>
      <c r="G16" s="13">
        <f t="shared" si="5"/>
        <v>11824</v>
      </c>
      <c r="H16" s="13">
        <f t="shared" si="5"/>
        <v>3470</v>
      </c>
      <c r="I16" s="13">
        <f t="shared" si="5"/>
        <v>714</v>
      </c>
      <c r="J16" s="13">
        <f t="shared" si="5"/>
        <v>2801</v>
      </c>
      <c r="K16" s="11">
        <f t="shared" si="4"/>
        <v>46479</v>
      </c>
    </row>
    <row r="17" spans="1:11" ht="17.25" customHeight="1">
      <c r="A17" s="14" t="s">
        <v>94</v>
      </c>
      <c r="B17" s="13">
        <v>4657</v>
      </c>
      <c r="C17" s="13">
        <v>6327</v>
      </c>
      <c r="D17" s="13">
        <v>6223</v>
      </c>
      <c r="E17" s="13">
        <v>3548</v>
      </c>
      <c r="F17" s="13">
        <v>6765</v>
      </c>
      <c r="G17" s="13">
        <v>11769</v>
      </c>
      <c r="H17" s="13">
        <v>3450</v>
      </c>
      <c r="I17" s="13">
        <v>713</v>
      </c>
      <c r="J17" s="13">
        <v>2792</v>
      </c>
      <c r="K17" s="11">
        <f t="shared" si="4"/>
        <v>46244</v>
      </c>
    </row>
    <row r="18" spans="1:11" ht="17.25" customHeight="1">
      <c r="A18" s="14" t="s">
        <v>95</v>
      </c>
      <c r="B18" s="13">
        <v>30</v>
      </c>
      <c r="C18" s="13">
        <v>24</v>
      </c>
      <c r="D18" s="13">
        <v>13</v>
      </c>
      <c r="E18" s="13">
        <v>25</v>
      </c>
      <c r="F18" s="13">
        <v>31</v>
      </c>
      <c r="G18" s="13">
        <v>52</v>
      </c>
      <c r="H18" s="13">
        <v>15</v>
      </c>
      <c r="I18" s="13">
        <v>1</v>
      </c>
      <c r="J18" s="13">
        <v>8</v>
      </c>
      <c r="K18" s="11">
        <f t="shared" si="4"/>
        <v>199</v>
      </c>
    </row>
    <row r="19" spans="1:11" ht="17.25" customHeight="1">
      <c r="A19" s="14" t="s">
        <v>96</v>
      </c>
      <c r="B19" s="13">
        <v>2</v>
      </c>
      <c r="C19" s="13">
        <v>1</v>
      </c>
      <c r="D19" s="13">
        <v>14</v>
      </c>
      <c r="E19" s="13">
        <v>5</v>
      </c>
      <c r="F19" s="13">
        <v>5</v>
      </c>
      <c r="G19" s="13">
        <v>3</v>
      </c>
      <c r="H19" s="13">
        <v>5</v>
      </c>
      <c r="I19" s="13">
        <v>0</v>
      </c>
      <c r="J19" s="13">
        <v>1</v>
      </c>
      <c r="K19" s="11">
        <f t="shared" si="4"/>
        <v>36</v>
      </c>
    </row>
    <row r="20" spans="1:11" ht="17.25" customHeight="1">
      <c r="A20" s="16" t="s">
        <v>22</v>
      </c>
      <c r="B20" s="11">
        <f>+B21+B22+B23</f>
        <v>45598</v>
      </c>
      <c r="C20" s="11">
        <f aca="true" t="shared" si="6" ref="C20:J20">+C21+C22+C23</f>
        <v>53469</v>
      </c>
      <c r="D20" s="11">
        <f t="shared" si="6"/>
        <v>64954</v>
      </c>
      <c r="E20" s="11">
        <f t="shared" si="6"/>
        <v>30886</v>
      </c>
      <c r="F20" s="11">
        <f t="shared" si="6"/>
        <v>73109</v>
      </c>
      <c r="G20" s="11">
        <f t="shared" si="6"/>
        <v>137327</v>
      </c>
      <c r="H20" s="11">
        <f t="shared" si="6"/>
        <v>34499</v>
      </c>
      <c r="I20" s="11">
        <f t="shared" si="6"/>
        <v>6909</v>
      </c>
      <c r="J20" s="11">
        <f t="shared" si="6"/>
        <v>26219</v>
      </c>
      <c r="K20" s="11">
        <f t="shared" si="4"/>
        <v>472970</v>
      </c>
    </row>
    <row r="21" spans="1:12" ht="17.25" customHeight="1">
      <c r="A21" s="12" t="s">
        <v>23</v>
      </c>
      <c r="B21" s="13">
        <v>22632</v>
      </c>
      <c r="C21" s="13">
        <v>29684</v>
      </c>
      <c r="D21" s="13">
        <v>36452</v>
      </c>
      <c r="E21" s="13">
        <v>16860</v>
      </c>
      <c r="F21" s="13">
        <v>36416</v>
      </c>
      <c r="G21" s="13">
        <v>60232</v>
      </c>
      <c r="H21" s="13">
        <v>16717</v>
      </c>
      <c r="I21" s="13">
        <v>4203</v>
      </c>
      <c r="J21" s="13">
        <v>13991</v>
      </c>
      <c r="K21" s="11">
        <f t="shared" si="4"/>
        <v>237187</v>
      </c>
      <c r="L21" s="50"/>
    </row>
    <row r="22" spans="1:12" ht="17.25" customHeight="1">
      <c r="A22" s="12" t="s">
        <v>24</v>
      </c>
      <c r="B22" s="13">
        <v>22259</v>
      </c>
      <c r="C22" s="13">
        <v>22935</v>
      </c>
      <c r="D22" s="13">
        <v>27709</v>
      </c>
      <c r="E22" s="13">
        <v>13584</v>
      </c>
      <c r="F22" s="13">
        <v>35799</v>
      </c>
      <c r="G22" s="13">
        <v>75500</v>
      </c>
      <c r="H22" s="13">
        <v>17102</v>
      </c>
      <c r="I22" s="13">
        <v>2588</v>
      </c>
      <c r="J22" s="13">
        <v>11924</v>
      </c>
      <c r="K22" s="11">
        <f t="shared" si="4"/>
        <v>229400</v>
      </c>
      <c r="L22" s="50"/>
    </row>
    <row r="23" spans="1:11" ht="17.25" customHeight="1">
      <c r="A23" s="12" t="s">
        <v>25</v>
      </c>
      <c r="B23" s="13">
        <v>707</v>
      </c>
      <c r="C23" s="13">
        <v>850</v>
      </c>
      <c r="D23" s="13">
        <v>793</v>
      </c>
      <c r="E23" s="13">
        <v>442</v>
      </c>
      <c r="F23" s="13">
        <v>894</v>
      </c>
      <c r="G23" s="13">
        <v>1595</v>
      </c>
      <c r="H23" s="13">
        <v>680</v>
      </c>
      <c r="I23" s="13">
        <v>118</v>
      </c>
      <c r="J23" s="13">
        <v>304</v>
      </c>
      <c r="K23" s="11">
        <f t="shared" si="4"/>
        <v>6383</v>
      </c>
    </row>
    <row r="24" spans="1:11" ht="17.25" customHeight="1">
      <c r="A24" s="16" t="s">
        <v>26</v>
      </c>
      <c r="B24" s="13">
        <f>+B25+B26</f>
        <v>47755</v>
      </c>
      <c r="C24" s="13">
        <f aca="true" t="shared" si="7" ref="C24:J24">+C25+C26</f>
        <v>66818</v>
      </c>
      <c r="D24" s="13">
        <f t="shared" si="7"/>
        <v>72733</v>
      </c>
      <c r="E24" s="13">
        <f t="shared" si="7"/>
        <v>38281</v>
      </c>
      <c r="F24" s="13">
        <f t="shared" si="7"/>
        <v>60751</v>
      </c>
      <c r="G24" s="13">
        <f t="shared" si="7"/>
        <v>85982</v>
      </c>
      <c r="H24" s="13">
        <f t="shared" si="7"/>
        <v>31055</v>
      </c>
      <c r="I24" s="13">
        <f t="shared" si="7"/>
        <v>8343</v>
      </c>
      <c r="J24" s="13">
        <f t="shared" si="7"/>
        <v>34441</v>
      </c>
      <c r="K24" s="11">
        <f t="shared" si="4"/>
        <v>446159</v>
      </c>
    </row>
    <row r="25" spans="1:12" ht="17.25" customHeight="1">
      <c r="A25" s="12" t="s">
        <v>115</v>
      </c>
      <c r="B25" s="13">
        <v>21797</v>
      </c>
      <c r="C25" s="13">
        <v>33092</v>
      </c>
      <c r="D25" s="13">
        <v>39720</v>
      </c>
      <c r="E25" s="13">
        <v>20132</v>
      </c>
      <c r="F25" s="13">
        <v>28779</v>
      </c>
      <c r="G25" s="13">
        <v>38306</v>
      </c>
      <c r="H25" s="13">
        <v>14647</v>
      </c>
      <c r="I25" s="13">
        <v>5481</v>
      </c>
      <c r="J25" s="13">
        <v>17693</v>
      </c>
      <c r="K25" s="11">
        <f t="shared" si="4"/>
        <v>219647</v>
      </c>
      <c r="L25" s="50"/>
    </row>
    <row r="26" spans="1:12" ht="17.25" customHeight="1">
      <c r="A26" s="12" t="s">
        <v>116</v>
      </c>
      <c r="B26" s="13">
        <v>25958</v>
      </c>
      <c r="C26" s="13">
        <v>33726</v>
      </c>
      <c r="D26" s="13">
        <v>33013</v>
      </c>
      <c r="E26" s="13">
        <v>18149</v>
      </c>
      <c r="F26" s="13">
        <v>31972</v>
      </c>
      <c r="G26" s="13">
        <v>47676</v>
      </c>
      <c r="H26" s="13">
        <v>16408</v>
      </c>
      <c r="I26" s="13">
        <v>2862</v>
      </c>
      <c r="J26" s="13">
        <v>16748</v>
      </c>
      <c r="K26" s="11">
        <f t="shared" si="4"/>
        <v>226512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909</v>
      </c>
      <c r="I27" s="11">
        <v>0</v>
      </c>
      <c r="J27" s="11">
        <v>0</v>
      </c>
      <c r="K27" s="11">
        <f t="shared" si="4"/>
        <v>909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30704.72</v>
      </c>
      <c r="I35" s="19">
        <v>0</v>
      </c>
      <c r="J35" s="19">
        <v>0</v>
      </c>
      <c r="K35" s="23">
        <f>SUM(B35:J35)</f>
        <v>30704.72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500527.18999999994</v>
      </c>
      <c r="C47" s="22">
        <f aca="true" t="shared" si="12" ref="C47:H47">+C48+C57</f>
        <v>759031.3999999999</v>
      </c>
      <c r="D47" s="22">
        <f t="shared" si="12"/>
        <v>917954.18</v>
      </c>
      <c r="E47" s="22">
        <f t="shared" si="12"/>
        <v>429064.56</v>
      </c>
      <c r="F47" s="22">
        <f t="shared" si="12"/>
        <v>745625.76</v>
      </c>
      <c r="G47" s="22">
        <f t="shared" si="12"/>
        <v>1060178.99</v>
      </c>
      <c r="H47" s="22">
        <f t="shared" si="12"/>
        <v>457229.53</v>
      </c>
      <c r="I47" s="22">
        <f>+I48+I57</f>
        <v>136172.12</v>
      </c>
      <c r="J47" s="22">
        <f>+J48+J57</f>
        <v>352682.88999999996</v>
      </c>
      <c r="K47" s="22">
        <f>SUM(B47:J47)</f>
        <v>5358466.62</v>
      </c>
    </row>
    <row r="48" spans="1:11" ht="17.25" customHeight="1">
      <c r="A48" s="16" t="s">
        <v>108</v>
      </c>
      <c r="B48" s="23">
        <f>SUM(B49:B56)</f>
        <v>482742.74999999994</v>
      </c>
      <c r="C48" s="23">
        <f aca="true" t="shared" si="13" ref="C48:J48">SUM(C49:C56)</f>
        <v>733865.58</v>
      </c>
      <c r="D48" s="23">
        <f t="shared" si="13"/>
        <v>891827.64</v>
      </c>
      <c r="E48" s="23">
        <f t="shared" si="13"/>
        <v>406112.11</v>
      </c>
      <c r="F48" s="23">
        <f t="shared" si="13"/>
        <v>721975.54</v>
      </c>
      <c r="G48" s="23">
        <f t="shared" si="13"/>
        <v>1029708.61</v>
      </c>
      <c r="H48" s="23">
        <f t="shared" si="13"/>
        <v>436750.32</v>
      </c>
      <c r="I48" s="23">
        <f t="shared" si="13"/>
        <v>136172.12</v>
      </c>
      <c r="J48" s="23">
        <f t="shared" si="13"/>
        <v>338319.29</v>
      </c>
      <c r="K48" s="23">
        <f aca="true" t="shared" si="14" ref="K48:K57">SUM(B48:J48)</f>
        <v>5177473.96</v>
      </c>
    </row>
    <row r="49" spans="1:11" ht="17.25" customHeight="1">
      <c r="A49" s="34" t="s">
        <v>43</v>
      </c>
      <c r="B49" s="23">
        <f aca="true" t="shared" si="15" ref="B49:H49">ROUND(B30*B7,2)</f>
        <v>479455.72</v>
      </c>
      <c r="C49" s="23">
        <f t="shared" si="15"/>
        <v>727591.23</v>
      </c>
      <c r="D49" s="23">
        <f t="shared" si="15"/>
        <v>886672.52</v>
      </c>
      <c r="E49" s="23">
        <f t="shared" si="15"/>
        <v>403269.61</v>
      </c>
      <c r="F49" s="23">
        <f t="shared" si="15"/>
        <v>717806.64</v>
      </c>
      <c r="G49" s="23">
        <f t="shared" si="15"/>
        <v>1023839.14</v>
      </c>
      <c r="H49" s="23">
        <f t="shared" si="15"/>
        <v>402962.36</v>
      </c>
      <c r="I49" s="23">
        <f>ROUND(I30*I7,2)</f>
        <v>135106.4</v>
      </c>
      <c r="J49" s="23">
        <f>ROUND(J30*J7,2)</f>
        <v>336102.25</v>
      </c>
      <c r="K49" s="23">
        <f t="shared" si="14"/>
        <v>5112805.870000001</v>
      </c>
    </row>
    <row r="50" spans="1:11" ht="17.25" customHeight="1">
      <c r="A50" s="34" t="s">
        <v>44</v>
      </c>
      <c r="B50" s="19">
        <v>0</v>
      </c>
      <c r="C50" s="23">
        <f>ROUND(C31*C7,2)</f>
        <v>1617.27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1617.27</v>
      </c>
    </row>
    <row r="51" spans="1:11" ht="17.25" customHeight="1">
      <c r="A51" s="64" t="s">
        <v>104</v>
      </c>
      <c r="B51" s="65">
        <f aca="true" t="shared" si="16" ref="B51:H51">ROUND(B32*B7,2)</f>
        <v>-804.65</v>
      </c>
      <c r="C51" s="65">
        <f t="shared" si="16"/>
        <v>-1116.64</v>
      </c>
      <c r="D51" s="65">
        <f t="shared" si="16"/>
        <v>-1230.64</v>
      </c>
      <c r="E51" s="65">
        <f t="shared" si="16"/>
        <v>-602.9</v>
      </c>
      <c r="F51" s="65">
        <f t="shared" si="16"/>
        <v>-1112.62</v>
      </c>
      <c r="G51" s="65">
        <f t="shared" si="16"/>
        <v>-1560.61</v>
      </c>
      <c r="H51" s="65">
        <f t="shared" si="16"/>
        <v>-631.8</v>
      </c>
      <c r="I51" s="19">
        <v>0</v>
      </c>
      <c r="J51" s="19">
        <v>0</v>
      </c>
      <c r="K51" s="65">
        <f>SUM(B51:J51)</f>
        <v>-7059.860000000001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30704.72</v>
      </c>
      <c r="I53" s="31">
        <f>+I35</f>
        <v>0</v>
      </c>
      <c r="J53" s="31">
        <f>+J35</f>
        <v>0</v>
      </c>
      <c r="K53" s="23">
        <f t="shared" si="14"/>
        <v>30704.72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-47964.2</v>
      </c>
      <c r="C61" s="35">
        <f t="shared" si="17"/>
        <v>-79661.79</v>
      </c>
      <c r="D61" s="35">
        <f t="shared" si="17"/>
        <v>-76239.53</v>
      </c>
      <c r="E61" s="35">
        <f t="shared" si="17"/>
        <v>-41888</v>
      </c>
      <c r="F61" s="35">
        <f t="shared" si="17"/>
        <v>-56174.73</v>
      </c>
      <c r="G61" s="35">
        <f t="shared" si="17"/>
        <v>-74423</v>
      </c>
      <c r="H61" s="35">
        <f t="shared" si="17"/>
        <v>-49616.6</v>
      </c>
      <c r="I61" s="35">
        <f t="shared" si="17"/>
        <v>-11087.17</v>
      </c>
      <c r="J61" s="35">
        <f t="shared" si="17"/>
        <v>-31741.4</v>
      </c>
      <c r="K61" s="35">
        <f>SUM(B61:J61)</f>
        <v>-468796.42</v>
      </c>
    </row>
    <row r="62" spans="1:11" ht="18.75" customHeight="1">
      <c r="A62" s="16" t="s">
        <v>74</v>
      </c>
      <c r="B62" s="35">
        <f aca="true" t="shared" si="18" ref="B62:J62">B63+B64+B65+B66+B67+B68</f>
        <v>-46964.2</v>
      </c>
      <c r="C62" s="35">
        <f t="shared" si="18"/>
        <v>-78603</v>
      </c>
      <c r="D62" s="35">
        <f t="shared" si="18"/>
        <v>-75129.8</v>
      </c>
      <c r="E62" s="35">
        <f t="shared" si="18"/>
        <v>-40888</v>
      </c>
      <c r="F62" s="35">
        <f t="shared" si="18"/>
        <v>-53781.4</v>
      </c>
      <c r="G62" s="35">
        <f t="shared" si="18"/>
        <v>-72416.6</v>
      </c>
      <c r="H62" s="35">
        <f t="shared" si="18"/>
        <v>-49616.6</v>
      </c>
      <c r="I62" s="35">
        <f t="shared" si="18"/>
        <v>-8614.6</v>
      </c>
      <c r="J62" s="35">
        <f t="shared" si="18"/>
        <v>-31741.4</v>
      </c>
      <c r="K62" s="35">
        <f aca="true" t="shared" si="19" ref="K62:K91">SUM(B62:J62)</f>
        <v>-457755.6</v>
      </c>
    </row>
    <row r="63" spans="1:11" ht="18.75" customHeight="1">
      <c r="A63" s="12" t="s">
        <v>75</v>
      </c>
      <c r="B63" s="35">
        <f>-ROUND(B9*$D$3,2)</f>
        <v>-46964.2</v>
      </c>
      <c r="C63" s="35">
        <f aca="true" t="shared" si="20" ref="C63:J63">-ROUND(C9*$D$3,2)</f>
        <v>-78603</v>
      </c>
      <c r="D63" s="35">
        <f t="shared" si="20"/>
        <v>-75129.8</v>
      </c>
      <c r="E63" s="35">
        <f t="shared" si="20"/>
        <v>-40888</v>
      </c>
      <c r="F63" s="35">
        <f t="shared" si="20"/>
        <v>-53781.4</v>
      </c>
      <c r="G63" s="35">
        <f t="shared" si="20"/>
        <v>-72416.6</v>
      </c>
      <c r="H63" s="35">
        <f t="shared" si="20"/>
        <v>-49616.6</v>
      </c>
      <c r="I63" s="35">
        <f t="shared" si="20"/>
        <v>-8614.6</v>
      </c>
      <c r="J63" s="35">
        <f t="shared" si="20"/>
        <v>-31741.4</v>
      </c>
      <c r="K63" s="35">
        <f t="shared" si="19"/>
        <v>-457755.6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-2006.4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-11040.82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19">
        <v>0</v>
      </c>
      <c r="I84" s="19">
        <v>0</v>
      </c>
      <c r="J84" s="19">
        <v>0</v>
      </c>
      <c r="K84" s="65">
        <f t="shared" si="19"/>
        <v>-7000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3" t="s">
        <v>118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452562.98999999993</v>
      </c>
      <c r="C106" s="24">
        <f t="shared" si="22"/>
        <v>679369.6099999999</v>
      </c>
      <c r="D106" s="24">
        <f t="shared" si="22"/>
        <v>841714.65</v>
      </c>
      <c r="E106" s="24">
        <f t="shared" si="22"/>
        <v>387176.56</v>
      </c>
      <c r="F106" s="24">
        <f t="shared" si="22"/>
        <v>689451.03</v>
      </c>
      <c r="G106" s="24">
        <f t="shared" si="22"/>
        <v>985755.99</v>
      </c>
      <c r="H106" s="24">
        <f t="shared" si="22"/>
        <v>407612.93000000005</v>
      </c>
      <c r="I106" s="24">
        <f>+I107+I108</f>
        <v>125084.94999999998</v>
      </c>
      <c r="J106" s="24">
        <f>+J107+J108</f>
        <v>320941.48999999993</v>
      </c>
      <c r="K106" s="46">
        <f>SUM(B106:J106)</f>
        <v>4889670.2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434778.54999999993</v>
      </c>
      <c r="C107" s="24">
        <f t="shared" si="23"/>
        <v>654203.7899999999</v>
      </c>
      <c r="D107" s="24">
        <f t="shared" si="23"/>
        <v>815588.11</v>
      </c>
      <c r="E107" s="24">
        <f t="shared" si="23"/>
        <v>364224.11</v>
      </c>
      <c r="F107" s="24">
        <f t="shared" si="23"/>
        <v>665800.81</v>
      </c>
      <c r="G107" s="24">
        <f t="shared" si="23"/>
        <v>955285.61</v>
      </c>
      <c r="H107" s="24">
        <f t="shared" si="23"/>
        <v>387133.72000000003</v>
      </c>
      <c r="I107" s="24">
        <f t="shared" si="23"/>
        <v>125084.94999999998</v>
      </c>
      <c r="J107" s="24">
        <f t="shared" si="23"/>
        <v>306577.88999999996</v>
      </c>
      <c r="K107" s="46">
        <f>SUM(B107:J107)</f>
        <v>4708677.539999999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4889670.24</v>
      </c>
      <c r="L114" s="52"/>
    </row>
    <row r="115" spans="1:11" ht="18.75" customHeight="1">
      <c r="A115" s="26" t="s">
        <v>70</v>
      </c>
      <c r="B115" s="27">
        <v>55100.18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55100.18</v>
      </c>
    </row>
    <row r="116" spans="1:11" ht="18.75" customHeight="1">
      <c r="A116" s="26" t="s">
        <v>71</v>
      </c>
      <c r="B116" s="27">
        <v>397462.81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397462.81</v>
      </c>
    </row>
    <row r="117" spans="1:11" ht="18.75" customHeight="1">
      <c r="A117" s="26" t="s">
        <v>72</v>
      </c>
      <c r="B117" s="38">
        <v>0</v>
      </c>
      <c r="C117" s="27">
        <f>+C106</f>
        <v>679369.6099999999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679369.6099999999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784623.03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784623.03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57091.62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57091.62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348458.91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348458.91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38717.66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38717.66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129062.81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129062.81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247950.65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247950.65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40924.01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40924.01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271513.57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271513.57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285602.14</v>
      </c>
      <c r="H126" s="38">
        <v>0</v>
      </c>
      <c r="I126" s="38">
        <v>0</v>
      </c>
      <c r="J126" s="38">
        <v>0</v>
      </c>
      <c r="K126" s="39">
        <f t="shared" si="25"/>
        <v>285602.14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28878.69</v>
      </c>
      <c r="H127" s="38">
        <v>0</v>
      </c>
      <c r="I127" s="38">
        <v>0</v>
      </c>
      <c r="J127" s="38">
        <v>0</v>
      </c>
      <c r="K127" s="39">
        <f t="shared" si="25"/>
        <v>28878.69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141131.06</v>
      </c>
      <c r="H128" s="38">
        <v>0</v>
      </c>
      <c r="I128" s="38">
        <v>0</v>
      </c>
      <c r="J128" s="38">
        <v>0</v>
      </c>
      <c r="K128" s="39">
        <f t="shared" si="25"/>
        <v>141131.06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127010.88</v>
      </c>
      <c r="H129" s="38">
        <v>0</v>
      </c>
      <c r="I129" s="38">
        <v>0</v>
      </c>
      <c r="J129" s="38">
        <v>0</v>
      </c>
      <c r="K129" s="39">
        <f t="shared" si="25"/>
        <v>127010.88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403133.23</v>
      </c>
      <c r="H130" s="38">
        <v>0</v>
      </c>
      <c r="I130" s="38">
        <v>0</v>
      </c>
      <c r="J130" s="38">
        <v>0</v>
      </c>
      <c r="K130" s="39">
        <f t="shared" si="25"/>
        <v>403133.23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138345.73</v>
      </c>
      <c r="I131" s="38">
        <v>0</v>
      </c>
      <c r="J131" s="38">
        <v>0</v>
      </c>
      <c r="K131" s="39">
        <f t="shared" si="25"/>
        <v>138345.73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269267.21</v>
      </c>
      <c r="I132" s="38">
        <v>0</v>
      </c>
      <c r="J132" s="38">
        <v>0</v>
      </c>
      <c r="K132" s="39">
        <f t="shared" si="25"/>
        <v>269267.21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125084.95</v>
      </c>
      <c r="J133" s="38"/>
      <c r="K133" s="39">
        <f t="shared" si="25"/>
        <v>125084.95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320941.49</v>
      </c>
      <c r="K134" s="42">
        <f t="shared" si="25"/>
        <v>320941.49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137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2017-11-10T19:10:33Z</dcterms:modified>
  <cp:category/>
  <cp:version/>
  <cp:contentType/>
  <cp:contentStatus/>
</cp:coreProperties>
</file>