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<sst xmlns="http://schemas.openxmlformats.org/spreadsheetml/2006/main" count="138" uniqueCount="138">
  <si>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</si>
  <si>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</si>
  <si>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</si>
  <si>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</si>
  <si>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</si>
  <si>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</si>
  <si>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</si>
  <si>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</si>
  <si>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</si>
  <si>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</si>
  <si>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</si>
  <si>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</si>
  <si>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</si>
  <si>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</si>
  <si>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</si>
  <si>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</si>
  <si>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</si>
  <si>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</si>
  <si>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</si>
  <si>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</si>
  <si>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</si>
  <si>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</si>
  <si>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</si>
  <si>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</si>
  <si>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</si>
  <si>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</si>
  <si>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</si>
  <si>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</si>
  <si>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</si>
  <si>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</si>
  <si>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</si>
  <si>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</si>
  <si>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</si>
  <si>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</si>
  <si>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</si>
  <si>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</si>
  <si>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</si>
  <si>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</si>
  <si>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</si>
  <si>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</si>
  <si>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</si>
  <si>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</si>
  <si>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</si>
  <si>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</si>
  <si>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</si>
  <si>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</si>
  <si>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</si>
  <si>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</si>
  <si>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</si>
  <si>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</si>
  <si>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</si>
  <si>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</si>
  <si>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</si>
  <si>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</si>
  <si>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</si>
  <si>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</si>
  <si>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</si>
  <si>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</si>
  <si>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</si>
  <si>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</si>
  <si>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</si>
  <si>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</si>
  <si>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</si>
  <si>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</si>
  <si>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</si>
  <si>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</si>
  <si>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</si>
  <si>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</si>
  <si>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</si>
  <si>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</si>
  <si>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</si>
  <si>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</si>
  <si>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</si>
  <si>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</si>
  <si>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</si>
  <si>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</si>
  <si>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</si>
  <si>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</si>
  <si>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</si>
  <si>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</si>
  <si>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</si>
  <si>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</si>
  <si>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</si>
  <si>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</si>
  <si>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</si>
  <si>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</si>
  <si>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</si>
  <si>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</si>
  <si>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</si>
  <si>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</si>
  <si>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</si>
  <si>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</si>
  <si>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</si>
  <si>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</si>
  <si>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</si>
  <si>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</si>
  <si>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</si>
  <si>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</si>
  <si>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</si>
  <si>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</si>
  <si>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</si>
  <si>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</si>
  <si>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</si>
  <si>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</si>
  <si>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</si>
  <si>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</si>
  <si>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</si>
  <si>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</si>
  <si>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</si>
  <si>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</si>
  <si>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</si>
  <si>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</si>
  <si>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</si>
  <si>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</si>
  <si>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</si>
  <si>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</si>
  <si>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</si>
  <si>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</si>
  <si>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</si>
  <si>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</si>
  <si>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</si>
  <si>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</si>
  <si>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</si>
  <si>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</si>
  <si>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</si>
  <si>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</si>
  <si>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</si>
  <si>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</si>
  <si>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</si>
  <si>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</si>
  <si>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</si>
  <si>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</si>
  <si>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</si>
  <si>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</si>
  <si>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</si>
  <si>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</si>
  <si>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</si>
  <si>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04/11/17 - VENCIMENTO 10/11/17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</si>
</sst>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74" t="s">
        <v>137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5" t="s">
        <v>14</v>
      </c>
      <c r="B4" s="77" t="s">
        <v>91</v>
      </c>
      <c r="C4" s="78"/>
      <c r="D4" s="78"/>
      <c r="E4" s="78"/>
      <c r="F4" s="78"/>
      <c r="G4" s="78"/>
      <c r="H4" s="78"/>
      <c r="I4" s="78"/>
      <c r="J4" s="79"/>
      <c r="K4" s="76" t="s">
        <v>15</v>
      </c>
    </row>
    <row r="5" spans="1:11" ht="38.25">
      <c r="A5" s="75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0" t="s">
        <v>90</v>
      </c>
      <c r="J5" s="80" t="s">
        <v>89</v>
      </c>
      <c r="K5" s="75"/>
    </row>
    <row r="6" spans="1:11" ht="18.75" customHeight="1">
      <c r="A6" s="7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1"/>
      <c r="J6" s="81"/>
      <c r="K6" s="75"/>
    </row>
    <row r="7" spans="1:12" ht="17.25" customHeight="1">
      <c r="A7" s="8" t="s">
        <v>27</v>
      </c>
      <c r="B7" s="9">
        <f aca="true" t="shared" si="0" ref="B7:K7">+B8+B20+B24+B27</f>
        <v>300501</v>
      </c>
      <c r="C7" s="9">
        <f t="shared" si="0"/>
        <v>394578</v>
      </c>
      <c r="D7" s="9">
        <f t="shared" si="0"/>
        <v>441824</v>
      </c>
      <c r="E7" s="9">
        <f t="shared" si="0"/>
        <v>239502</v>
      </c>
      <c r="F7" s="9">
        <f t="shared" si="0"/>
        <v>374577</v>
      </c>
      <c r="G7" s="9">
        <f t="shared" si="0"/>
        <v>622626</v>
      </c>
      <c r="H7" s="9">
        <f t="shared" si="0"/>
        <v>237799</v>
      </c>
      <c r="I7" s="9">
        <f t="shared" si="0"/>
        <v>55881</v>
      </c>
      <c r="J7" s="9">
        <f t="shared" si="0"/>
        <v>181744</v>
      </c>
      <c r="K7" s="9">
        <f t="shared" si="0"/>
        <v>2849032</v>
      </c>
      <c r="L7" s="50"/>
    </row>
    <row r="8" spans="1:11" ht="17.25" customHeight="1">
      <c r="A8" s="10" t="s">
        <v>97</v>
      </c>
      <c r="B8" s="11">
        <f>B9+B12+B16</f>
        <v>139694</v>
      </c>
      <c r="C8" s="11">
        <f aca="true" t="shared" si="1" ref="C8:J8">C9+C12+C16</f>
        <v>192588</v>
      </c>
      <c r="D8" s="11">
        <f t="shared" si="1"/>
        <v>203799</v>
      </c>
      <c r="E8" s="11">
        <f t="shared" si="1"/>
        <v>116612</v>
      </c>
      <c r="F8" s="11">
        <f t="shared" si="1"/>
        <v>170939</v>
      </c>
      <c r="G8" s="11">
        <f t="shared" si="1"/>
        <v>285625</v>
      </c>
      <c r="H8" s="11">
        <f t="shared" si="1"/>
        <v>125325</v>
      </c>
      <c r="I8" s="11">
        <f t="shared" si="1"/>
        <v>25017</v>
      </c>
      <c r="J8" s="11">
        <f t="shared" si="1"/>
        <v>82859</v>
      </c>
      <c r="K8" s="11">
        <f>SUM(B8:J8)</f>
        <v>1342458</v>
      </c>
    </row>
    <row r="9" spans="1:11" ht="17.25" customHeight="1">
      <c r="A9" s="15" t="s">
        <v>16</v>
      </c>
      <c r="B9" s="13">
        <f>+B10+B11</f>
        <v>21585</v>
      </c>
      <c r="C9" s="13">
        <f aca="true" t="shared" si="2" ref="C9:J9">+C10+C11</f>
        <v>33178</v>
      </c>
      <c r="D9" s="13">
        <f t="shared" si="2"/>
        <v>31161</v>
      </c>
      <c r="E9" s="13">
        <f t="shared" si="2"/>
        <v>19344</v>
      </c>
      <c r="F9" s="13">
        <f t="shared" si="2"/>
        <v>21375</v>
      </c>
      <c r="G9" s="13">
        <f t="shared" si="2"/>
        <v>27115</v>
      </c>
      <c r="H9" s="13">
        <f t="shared" si="2"/>
        <v>22163</v>
      </c>
      <c r="I9" s="13">
        <f t="shared" si="2"/>
        <v>5011</v>
      </c>
      <c r="J9" s="13">
        <f t="shared" si="2"/>
        <v>11772</v>
      </c>
      <c r="K9" s="11">
        <f>SUM(B9:J9)</f>
        <v>192704</v>
      </c>
    </row>
    <row r="10" spans="1:11" ht="17.25" customHeight="1">
      <c r="A10" s="29" t="s">
        <v>17</v>
      </c>
      <c r="B10" s="13">
        <v>21585</v>
      </c>
      <c r="C10" s="13">
        <v>33178</v>
      </c>
      <c r="D10" s="13">
        <v>31161</v>
      </c>
      <c r="E10" s="13">
        <v>19344</v>
      </c>
      <c r="F10" s="13">
        <v>21375</v>
      </c>
      <c r="G10" s="13">
        <v>27115</v>
      </c>
      <c r="H10" s="13">
        <v>22163</v>
      </c>
      <c r="I10" s="13">
        <v>5011</v>
      </c>
      <c r="J10" s="13">
        <v>11772</v>
      </c>
      <c r="K10" s="11">
        <f>SUM(B10:J10)</f>
        <v>192704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109795</v>
      </c>
      <c r="C12" s="17">
        <f t="shared" si="3"/>
        <v>148067</v>
      </c>
      <c r="D12" s="17">
        <f t="shared" si="3"/>
        <v>161130</v>
      </c>
      <c r="E12" s="17">
        <f t="shared" si="3"/>
        <v>90678</v>
      </c>
      <c r="F12" s="17">
        <f t="shared" si="3"/>
        <v>137602</v>
      </c>
      <c r="G12" s="17">
        <f t="shared" si="3"/>
        <v>238552</v>
      </c>
      <c r="H12" s="17">
        <f t="shared" si="3"/>
        <v>96644</v>
      </c>
      <c r="I12" s="17">
        <f t="shared" si="3"/>
        <v>18396</v>
      </c>
      <c r="J12" s="17">
        <f t="shared" si="3"/>
        <v>66134</v>
      </c>
      <c r="K12" s="11">
        <f aca="true" t="shared" si="4" ref="K12:K27">SUM(B12:J12)</f>
        <v>1066998</v>
      </c>
    </row>
    <row r="13" spans="1:13" ht="17.25" customHeight="1">
      <c r="A13" s="14" t="s">
        <v>19</v>
      </c>
      <c r="B13" s="13">
        <v>50801</v>
      </c>
      <c r="C13" s="13">
        <v>74319</v>
      </c>
      <c r="D13" s="13">
        <v>81626</v>
      </c>
      <c r="E13" s="13">
        <v>44983</v>
      </c>
      <c r="F13" s="13">
        <v>65186</v>
      </c>
      <c r="G13" s="13">
        <v>102246</v>
      </c>
      <c r="H13" s="13">
        <v>42114</v>
      </c>
      <c r="I13" s="13">
        <v>10259</v>
      </c>
      <c r="J13" s="13">
        <v>32953</v>
      </c>
      <c r="K13" s="11">
        <f t="shared" si="4"/>
        <v>504487</v>
      </c>
      <c r="L13" s="50"/>
      <c r="M13" s="51"/>
    </row>
    <row r="14" spans="1:12" ht="17.25" customHeight="1">
      <c r="A14" s="14" t="s">
        <v>20</v>
      </c>
      <c r="B14" s="13">
        <v>56349</v>
      </c>
      <c r="C14" s="13">
        <v>69699</v>
      </c>
      <c r="D14" s="13">
        <v>76277</v>
      </c>
      <c r="E14" s="13">
        <v>43341</v>
      </c>
      <c r="F14" s="13">
        <v>69793</v>
      </c>
      <c r="G14" s="13">
        <v>132249</v>
      </c>
      <c r="H14" s="13">
        <v>51347</v>
      </c>
      <c r="I14" s="13">
        <v>7637</v>
      </c>
      <c r="J14" s="13">
        <v>32129</v>
      </c>
      <c r="K14" s="11">
        <f t="shared" si="4"/>
        <v>538821</v>
      </c>
      <c r="L14" s="50"/>
    </row>
    <row r="15" spans="1:11" ht="17.25" customHeight="1">
      <c r="A15" s="14" t="s">
        <v>21</v>
      </c>
      <c r="B15" s="13">
        <v>2645</v>
      </c>
      <c r="C15" s="13">
        <v>4049</v>
      </c>
      <c r="D15" s="13">
        <v>3227</v>
      </c>
      <c r="E15" s="13">
        <v>2354</v>
      </c>
      <c r="F15" s="13">
        <v>2623</v>
      </c>
      <c r="G15" s="13">
        <v>4057</v>
      </c>
      <c r="H15" s="13">
        <v>3183</v>
      </c>
      <c r="I15" s="13">
        <v>500</v>
      </c>
      <c r="J15" s="13">
        <v>1052</v>
      </c>
      <c r="K15" s="11">
        <f t="shared" si="4"/>
        <v>23690</v>
      </c>
    </row>
    <row r="16" spans="1:11" ht="17.25" customHeight="1">
      <c r="A16" s="15" t="s">
        <v>93</v>
      </c>
      <c r="B16" s="13">
        <f>B17+B18+B19</f>
        <v>8314</v>
      </c>
      <c r="C16" s="13">
        <f aca="true" t="shared" si="5" ref="C16:J16">C17+C18+C19</f>
        <v>11343</v>
      </c>
      <c r="D16" s="13">
        <f t="shared" si="5"/>
        <v>11508</v>
      </c>
      <c r="E16" s="13">
        <f t="shared" si="5"/>
        <v>6590</v>
      </c>
      <c r="F16" s="13">
        <f t="shared" si="5"/>
        <v>11962</v>
      </c>
      <c r="G16" s="13">
        <f t="shared" si="5"/>
        <v>19958</v>
      </c>
      <c r="H16" s="13">
        <f t="shared" si="5"/>
        <v>6518</v>
      </c>
      <c r="I16" s="13">
        <f t="shared" si="5"/>
        <v>1610</v>
      </c>
      <c r="J16" s="13">
        <f t="shared" si="5"/>
        <v>4953</v>
      </c>
      <c r="K16" s="11">
        <f t="shared" si="4"/>
        <v>82756</v>
      </c>
    </row>
    <row r="17" spans="1:11" ht="17.25" customHeight="1">
      <c r="A17" s="14" t="s">
        <v>94</v>
      </c>
      <c r="B17" s="13">
        <v>8252</v>
      </c>
      <c r="C17" s="13">
        <v>11292</v>
      </c>
      <c r="D17" s="13">
        <v>11450</v>
      </c>
      <c r="E17" s="13">
        <v>6554</v>
      </c>
      <c r="F17" s="13">
        <v>11897</v>
      </c>
      <c r="G17" s="13">
        <v>19832</v>
      </c>
      <c r="H17" s="13">
        <v>6480</v>
      </c>
      <c r="I17" s="13">
        <v>1604</v>
      </c>
      <c r="J17" s="13">
        <v>4938</v>
      </c>
      <c r="K17" s="11">
        <f t="shared" si="4"/>
        <v>82299</v>
      </c>
    </row>
    <row r="18" spans="1:11" ht="17.25" customHeight="1">
      <c r="A18" s="14" t="s">
        <v>95</v>
      </c>
      <c r="B18" s="13">
        <v>48</v>
      </c>
      <c r="C18" s="13">
        <v>51</v>
      </c>
      <c r="D18" s="13">
        <v>44</v>
      </c>
      <c r="E18" s="13">
        <v>29</v>
      </c>
      <c r="F18" s="13">
        <v>63</v>
      </c>
      <c r="G18" s="13">
        <v>118</v>
      </c>
      <c r="H18" s="13">
        <v>36</v>
      </c>
      <c r="I18" s="13">
        <v>6</v>
      </c>
      <c r="J18" s="13">
        <v>12</v>
      </c>
      <c r="K18" s="11">
        <f t="shared" si="4"/>
        <v>407</v>
      </c>
    </row>
    <row r="19" spans="1:11" ht="17.25" customHeight="1">
      <c r="A19" s="14" t="s">
        <v>96</v>
      </c>
      <c r="B19" s="13">
        <v>14</v>
      </c>
      <c r="C19" s="13">
        <v>0</v>
      </c>
      <c r="D19" s="13">
        <v>14</v>
      </c>
      <c r="E19" s="13">
        <v>7</v>
      </c>
      <c r="F19" s="13">
        <v>2</v>
      </c>
      <c r="G19" s="13">
        <v>8</v>
      </c>
      <c r="H19" s="13">
        <v>2</v>
      </c>
      <c r="I19" s="13">
        <v>0</v>
      </c>
      <c r="J19" s="13">
        <v>3</v>
      </c>
      <c r="K19" s="11">
        <f t="shared" si="4"/>
        <v>50</v>
      </c>
    </row>
    <row r="20" spans="1:11" ht="17.25" customHeight="1">
      <c r="A20" s="16" t="s">
        <v>22</v>
      </c>
      <c r="B20" s="11">
        <f>+B21+B22+B23</f>
        <v>82974</v>
      </c>
      <c r="C20" s="11">
        <f aca="true" t="shared" si="6" ref="C20:J20">+C21+C22+C23</f>
        <v>95548</v>
      </c>
      <c r="D20" s="11">
        <f t="shared" si="6"/>
        <v>118878</v>
      </c>
      <c r="E20" s="11">
        <f t="shared" si="6"/>
        <v>59903</v>
      </c>
      <c r="F20" s="11">
        <f t="shared" si="6"/>
        <v>114782</v>
      </c>
      <c r="G20" s="11">
        <f t="shared" si="6"/>
        <v>215092</v>
      </c>
      <c r="H20" s="11">
        <f t="shared" si="6"/>
        <v>61081</v>
      </c>
      <c r="I20" s="11">
        <f t="shared" si="6"/>
        <v>14922</v>
      </c>
      <c r="J20" s="11">
        <f t="shared" si="6"/>
        <v>45417</v>
      </c>
      <c r="K20" s="11">
        <f t="shared" si="4"/>
        <v>808597</v>
      </c>
    </row>
    <row r="21" spans="1:12" ht="17.25" customHeight="1">
      <c r="A21" s="12" t="s">
        <v>23</v>
      </c>
      <c r="B21" s="13">
        <v>40980</v>
      </c>
      <c r="C21" s="13">
        <v>52103</v>
      </c>
      <c r="D21" s="13">
        <v>65690</v>
      </c>
      <c r="E21" s="13">
        <v>32569</v>
      </c>
      <c r="F21" s="13">
        <v>58086</v>
      </c>
      <c r="G21" s="13">
        <v>96279</v>
      </c>
      <c r="H21" s="13">
        <v>29517</v>
      </c>
      <c r="I21" s="13">
        <v>8768</v>
      </c>
      <c r="J21" s="13">
        <v>23788</v>
      </c>
      <c r="K21" s="11">
        <f t="shared" si="4"/>
        <v>407780</v>
      </c>
      <c r="L21" s="50"/>
    </row>
    <row r="22" spans="1:12" ht="17.25" customHeight="1">
      <c r="A22" s="12" t="s">
        <v>24</v>
      </c>
      <c r="B22" s="13">
        <v>40642</v>
      </c>
      <c r="C22" s="13">
        <v>41773</v>
      </c>
      <c r="D22" s="13">
        <v>51523</v>
      </c>
      <c r="E22" s="13">
        <v>26511</v>
      </c>
      <c r="F22" s="13">
        <v>55325</v>
      </c>
      <c r="G22" s="13">
        <v>116394</v>
      </c>
      <c r="H22" s="13">
        <v>30384</v>
      </c>
      <c r="I22" s="13">
        <v>5915</v>
      </c>
      <c r="J22" s="13">
        <v>21069</v>
      </c>
      <c r="K22" s="11">
        <f t="shared" si="4"/>
        <v>389536</v>
      </c>
      <c r="L22" s="50"/>
    </row>
    <row r="23" spans="1:11" ht="17.25" customHeight="1">
      <c r="A23" s="12" t="s">
        <v>25</v>
      </c>
      <c r="B23" s="13">
        <v>1352</v>
      </c>
      <c r="C23" s="13">
        <v>1672</v>
      </c>
      <c r="D23" s="13">
        <v>1665</v>
      </c>
      <c r="E23" s="13">
        <v>823</v>
      </c>
      <c r="F23" s="13">
        <v>1371</v>
      </c>
      <c r="G23" s="13">
        <v>2419</v>
      </c>
      <c r="H23" s="13">
        <v>1180</v>
      </c>
      <c r="I23" s="13">
        <v>239</v>
      </c>
      <c r="J23" s="13">
        <v>560</v>
      </c>
      <c r="K23" s="11">
        <f t="shared" si="4"/>
        <v>11281</v>
      </c>
    </row>
    <row r="24" spans="1:11" ht="17.25" customHeight="1">
      <c r="A24" s="16" t="s">
        <v>26</v>
      </c>
      <c r="B24" s="13">
        <f>+B25+B26</f>
        <v>77833</v>
      </c>
      <c r="C24" s="13">
        <f aca="true" t="shared" si="7" ref="C24:J24">+C25+C26</f>
        <v>106442</v>
      </c>
      <c r="D24" s="13">
        <f t="shared" si="7"/>
        <v>119147</v>
      </c>
      <c r="E24" s="13">
        <f t="shared" si="7"/>
        <v>62987</v>
      </c>
      <c r="F24" s="13">
        <f t="shared" si="7"/>
        <v>88856</v>
      </c>
      <c r="G24" s="13">
        <f t="shared" si="7"/>
        <v>121909</v>
      </c>
      <c r="H24" s="13">
        <f t="shared" si="7"/>
        <v>50246</v>
      </c>
      <c r="I24" s="13">
        <f t="shared" si="7"/>
        <v>15942</v>
      </c>
      <c r="J24" s="13">
        <f t="shared" si="7"/>
        <v>53468</v>
      </c>
      <c r="K24" s="11">
        <f t="shared" si="4"/>
        <v>696830</v>
      </c>
    </row>
    <row r="25" spans="1:12" ht="17.25" customHeight="1">
      <c r="A25" s="12" t="s">
        <v>115</v>
      </c>
      <c r="B25" s="13">
        <v>38751</v>
      </c>
      <c r="C25" s="13">
        <v>56220</v>
      </c>
      <c r="D25" s="13">
        <v>66845</v>
      </c>
      <c r="E25" s="13">
        <v>36071</v>
      </c>
      <c r="F25" s="13">
        <v>45323</v>
      </c>
      <c r="G25" s="13">
        <v>58171</v>
      </c>
      <c r="H25" s="13">
        <v>26961</v>
      </c>
      <c r="I25" s="13">
        <v>10384</v>
      </c>
      <c r="J25" s="13">
        <v>28350</v>
      </c>
      <c r="K25" s="11">
        <f t="shared" si="4"/>
        <v>367076</v>
      </c>
      <c r="L25" s="50"/>
    </row>
    <row r="26" spans="1:12" ht="17.25" customHeight="1">
      <c r="A26" s="12" t="s">
        <v>116</v>
      </c>
      <c r="B26" s="13">
        <v>39082</v>
      </c>
      <c r="C26" s="13">
        <v>50222</v>
      </c>
      <c r="D26" s="13">
        <v>52302</v>
      </c>
      <c r="E26" s="13">
        <v>26916</v>
      </c>
      <c r="F26" s="13">
        <v>43533</v>
      </c>
      <c r="G26" s="13">
        <v>63738</v>
      </c>
      <c r="H26" s="13">
        <v>23285</v>
      </c>
      <c r="I26" s="13">
        <v>5558</v>
      </c>
      <c r="J26" s="13">
        <v>25118</v>
      </c>
      <c r="K26" s="11">
        <f t="shared" si="4"/>
        <v>329754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1147</v>
      </c>
      <c r="I27" s="11">
        <v>0</v>
      </c>
      <c r="J27" s="11">
        <v>0</v>
      </c>
      <c r="K27" s="11">
        <f t="shared" si="4"/>
        <v>1147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6">
        <f>SUM(B30:B33)</f>
        <v>2.8553</v>
      </c>
      <c r="C29" s="56">
        <f aca="true" t="shared" si="8" ref="C29:J29">SUM(C30:C33)</f>
        <v>3.1949968699999998</v>
      </c>
      <c r="D29" s="56">
        <f t="shared" si="8"/>
        <v>3.5975</v>
      </c>
      <c r="E29" s="56">
        <f t="shared" si="8"/>
        <v>3.05921955</v>
      </c>
      <c r="F29" s="56">
        <f t="shared" si="8"/>
        <v>3.0275</v>
      </c>
      <c r="G29" s="56">
        <f t="shared" si="8"/>
        <v>2.5547000000000004</v>
      </c>
      <c r="H29" s="56">
        <f t="shared" si="8"/>
        <v>2.9293</v>
      </c>
      <c r="I29" s="56">
        <f t="shared" si="8"/>
        <v>5.1998</v>
      </c>
      <c r="J29" s="56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7" t="s">
        <v>103</v>
      </c>
      <c r="B32" s="68">
        <v>-0.0048</v>
      </c>
      <c r="C32" s="68">
        <v>-0.0049</v>
      </c>
      <c r="D32" s="68">
        <v>-0.005</v>
      </c>
      <c r="E32" s="68">
        <v>-0.00458045</v>
      </c>
      <c r="F32" s="68">
        <v>-0.0047</v>
      </c>
      <c r="G32" s="68">
        <v>-0.0039</v>
      </c>
      <c r="H32" s="68">
        <v>-0.0046</v>
      </c>
      <c r="I32" s="31">
        <v>0</v>
      </c>
      <c r="J32" s="31">
        <v>0</v>
      </c>
      <c r="K32" s="58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30006.46</v>
      </c>
      <c r="I35" s="19">
        <v>0</v>
      </c>
      <c r="J35" s="19">
        <v>0</v>
      </c>
      <c r="K35" s="23">
        <f>SUM(B35:J35)</f>
        <v>30006.46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</row>
    <row r="41" spans="1:11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</row>
    <row r="42" spans="1:11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</row>
    <row r="43" spans="1:11" ht="17.25" customHeight="1">
      <c r="A43" s="59" t="s">
        <v>102</v>
      </c>
      <c r="B43" s="60">
        <f>ROUND(B44*B45,2)</f>
        <v>4091.68</v>
      </c>
      <c r="C43" s="60">
        <f>ROUND(C44*C45,2)</f>
        <v>5773.72</v>
      </c>
      <c r="D43" s="60">
        <f aca="true" t="shared" si="11" ref="D43:J43">ROUND(D44*D45,2)</f>
        <v>6385.76</v>
      </c>
      <c r="E43" s="60">
        <f t="shared" si="11"/>
        <v>3445.4</v>
      </c>
      <c r="F43" s="60">
        <f t="shared" si="11"/>
        <v>5281.52</v>
      </c>
      <c r="G43" s="60">
        <f t="shared" si="11"/>
        <v>7430.08</v>
      </c>
      <c r="H43" s="60">
        <f t="shared" si="11"/>
        <v>3715.04</v>
      </c>
      <c r="I43" s="60">
        <f t="shared" si="11"/>
        <v>1065.72</v>
      </c>
      <c r="J43" s="60">
        <f t="shared" si="11"/>
        <v>2217.04</v>
      </c>
      <c r="K43" s="60">
        <f t="shared" si="10"/>
        <v>39405.96000000001</v>
      </c>
    </row>
    <row r="44" spans="1:11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1234</v>
      </c>
      <c r="G44" s="62">
        <v>1736</v>
      </c>
      <c r="H44" s="62">
        <v>868</v>
      </c>
      <c r="I44" s="62">
        <v>249</v>
      </c>
      <c r="J44" s="62">
        <v>518</v>
      </c>
      <c r="K44" s="62">
        <f t="shared" si="10"/>
        <v>9207</v>
      </c>
    </row>
    <row r="45" spans="1:12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60">
        <v>4.28</v>
      </c>
      <c r="L45" s="54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879896.63</v>
      </c>
      <c r="C47" s="22">
        <f aca="true" t="shared" si="12" ref="C47:H47">+C48+C57</f>
        <v>1291615.02</v>
      </c>
      <c r="D47" s="22">
        <f t="shared" si="12"/>
        <v>1621974.14</v>
      </c>
      <c r="E47" s="22">
        <f t="shared" si="12"/>
        <v>759087.0499999999</v>
      </c>
      <c r="F47" s="22">
        <f t="shared" si="12"/>
        <v>1162963.6099999999</v>
      </c>
      <c r="G47" s="22">
        <f t="shared" si="12"/>
        <v>1628523.0999999999</v>
      </c>
      <c r="H47" s="22">
        <f t="shared" si="12"/>
        <v>750785.32</v>
      </c>
      <c r="I47" s="22">
        <f>+I48+I57</f>
        <v>291635.74</v>
      </c>
      <c r="J47" s="22">
        <f>+J48+J57</f>
        <v>577406.28</v>
      </c>
      <c r="K47" s="22">
        <f>SUM(B47:J47)</f>
        <v>8963886.889999999</v>
      </c>
    </row>
    <row r="48" spans="1:11" ht="17.25" customHeight="1">
      <c r="A48" s="16" t="s">
        <v>108</v>
      </c>
      <c r="B48" s="23">
        <f>SUM(B49:B56)</f>
        <v>862112.1900000001</v>
      </c>
      <c r="C48" s="23">
        <f aca="true" t="shared" si="13" ref="C48:J48">SUM(C49:C56)</f>
        <v>1266449.2</v>
      </c>
      <c r="D48" s="23">
        <f t="shared" si="13"/>
        <v>1595847.5999999999</v>
      </c>
      <c r="E48" s="23">
        <f t="shared" si="13"/>
        <v>736134.6</v>
      </c>
      <c r="F48" s="23">
        <f t="shared" si="13"/>
        <v>1139313.39</v>
      </c>
      <c r="G48" s="23">
        <f t="shared" si="13"/>
        <v>1598052.72</v>
      </c>
      <c r="H48" s="23">
        <f t="shared" si="13"/>
        <v>730306.11</v>
      </c>
      <c r="I48" s="23">
        <f t="shared" si="13"/>
        <v>291635.74</v>
      </c>
      <c r="J48" s="23">
        <f t="shared" si="13"/>
        <v>563042.68</v>
      </c>
      <c r="K48" s="23">
        <f aca="true" t="shared" si="14" ref="K48:K57">SUM(B48:J48)</f>
        <v>8782894.23</v>
      </c>
    </row>
    <row r="49" spans="1:11" ht="17.25" customHeight="1">
      <c r="A49" s="34" t="s">
        <v>43</v>
      </c>
      <c r="B49" s="23">
        <f aca="true" t="shared" si="15" ref="B49:H49">ROUND(B30*B7,2)</f>
        <v>859462.91</v>
      </c>
      <c r="C49" s="23">
        <f t="shared" si="15"/>
        <v>1259808.64</v>
      </c>
      <c r="D49" s="23">
        <f t="shared" si="15"/>
        <v>1591670.96</v>
      </c>
      <c r="E49" s="23">
        <f t="shared" si="15"/>
        <v>733786.23</v>
      </c>
      <c r="F49" s="23">
        <f t="shared" si="15"/>
        <v>1135792.38</v>
      </c>
      <c r="G49" s="23">
        <f t="shared" si="15"/>
        <v>1593050.88</v>
      </c>
      <c r="H49" s="23">
        <f t="shared" si="15"/>
        <v>697678.49</v>
      </c>
      <c r="I49" s="23">
        <f>ROUND(I30*I7,2)</f>
        <v>290570.02</v>
      </c>
      <c r="J49" s="23">
        <f>ROUND(J30*J7,2)</f>
        <v>560825.64</v>
      </c>
      <c r="K49" s="23">
        <f t="shared" si="14"/>
        <v>8722646.15</v>
      </c>
    </row>
    <row r="50" spans="1:11" ht="17.25" customHeight="1">
      <c r="A50" s="34" t="s">
        <v>44</v>
      </c>
      <c r="B50" s="19">
        <v>0</v>
      </c>
      <c r="C50" s="23">
        <f>ROUND(C31*C7,2)</f>
        <v>2800.27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2800.27</v>
      </c>
    </row>
    <row r="51" spans="1:11" ht="17.25" customHeight="1">
      <c r="A51" s="63" t="s">
        <v>104</v>
      </c>
      <c r="B51" s="64">
        <f aca="true" t="shared" si="16" ref="B51:H51">ROUND(B32*B7,2)</f>
        <v>-1442.4</v>
      </c>
      <c r="C51" s="64">
        <f t="shared" si="16"/>
        <v>-1933.43</v>
      </c>
      <c r="D51" s="64">
        <f t="shared" si="16"/>
        <v>-2209.12</v>
      </c>
      <c r="E51" s="64">
        <f t="shared" si="16"/>
        <v>-1097.03</v>
      </c>
      <c r="F51" s="64">
        <f t="shared" si="16"/>
        <v>-1760.51</v>
      </c>
      <c r="G51" s="64">
        <f t="shared" si="16"/>
        <v>-2428.24</v>
      </c>
      <c r="H51" s="64">
        <f t="shared" si="16"/>
        <v>-1093.88</v>
      </c>
      <c r="I51" s="19">
        <v>0</v>
      </c>
      <c r="J51" s="19">
        <v>0</v>
      </c>
      <c r="K51" s="64">
        <f>SUM(B51:J51)</f>
        <v>-11964.61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30006.46</v>
      </c>
      <c r="I53" s="31">
        <f>+I35</f>
        <v>0</v>
      </c>
      <c r="J53" s="31">
        <f>+J35</f>
        <v>0</v>
      </c>
      <c r="K53" s="23">
        <f t="shared" si="14"/>
        <v>30006.46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-83023</v>
      </c>
      <c r="C61" s="35">
        <f t="shared" si="17"/>
        <v>-127135.18999999999</v>
      </c>
      <c r="D61" s="35">
        <f t="shared" si="17"/>
        <v>-119521.53</v>
      </c>
      <c r="E61" s="35">
        <f t="shared" si="17"/>
        <v>-74507.2</v>
      </c>
      <c r="F61" s="35">
        <f t="shared" si="17"/>
        <v>-83618.33</v>
      </c>
      <c r="G61" s="35">
        <f t="shared" si="17"/>
        <v>-105043.4</v>
      </c>
      <c r="H61" s="35">
        <f t="shared" si="17"/>
        <v>-84219.4</v>
      </c>
      <c r="I61" s="35">
        <f t="shared" si="17"/>
        <v>-21514.37</v>
      </c>
      <c r="J61" s="35">
        <f t="shared" si="17"/>
        <v>-44733.6</v>
      </c>
      <c r="K61" s="35">
        <f>SUM(B61:J61)</f>
        <v>-743316.02</v>
      </c>
    </row>
    <row r="62" spans="1:11" ht="18.75" customHeight="1">
      <c r="A62" s="16" t="s">
        <v>74</v>
      </c>
      <c r="B62" s="35">
        <f aca="true" t="shared" si="18" ref="B62:J62">B63+B64+B65+B66+B67+B68</f>
        <v>-82023</v>
      </c>
      <c r="C62" s="35">
        <f t="shared" si="18"/>
        <v>-126076.4</v>
      </c>
      <c r="D62" s="35">
        <f t="shared" si="18"/>
        <v>-118411.8</v>
      </c>
      <c r="E62" s="35">
        <f t="shared" si="18"/>
        <v>-73507.2</v>
      </c>
      <c r="F62" s="35">
        <f t="shared" si="18"/>
        <v>-81225</v>
      </c>
      <c r="G62" s="35">
        <f t="shared" si="18"/>
        <v>-103037</v>
      </c>
      <c r="H62" s="35">
        <f t="shared" si="18"/>
        <v>-84219.4</v>
      </c>
      <c r="I62" s="35">
        <f t="shared" si="18"/>
        <v>-19041.8</v>
      </c>
      <c r="J62" s="35">
        <f t="shared" si="18"/>
        <v>-44733.6</v>
      </c>
      <c r="K62" s="35">
        <f aca="true" t="shared" si="19" ref="K62:K91">SUM(B62:J62)</f>
        <v>-732275.2000000001</v>
      </c>
    </row>
    <row r="63" spans="1:11" ht="18.75" customHeight="1">
      <c r="A63" s="12" t="s">
        <v>75</v>
      </c>
      <c r="B63" s="35">
        <f>-ROUND(B9*$D$3,2)</f>
        <v>-82023</v>
      </c>
      <c r="C63" s="35">
        <f aca="true" t="shared" si="20" ref="C63:J63">-ROUND(C9*$D$3,2)</f>
        <v>-126076.4</v>
      </c>
      <c r="D63" s="35">
        <f t="shared" si="20"/>
        <v>-118411.8</v>
      </c>
      <c r="E63" s="35">
        <f t="shared" si="20"/>
        <v>-73507.2</v>
      </c>
      <c r="F63" s="35">
        <f t="shared" si="20"/>
        <v>-81225</v>
      </c>
      <c r="G63" s="35">
        <f t="shared" si="20"/>
        <v>-103037</v>
      </c>
      <c r="H63" s="35">
        <f t="shared" si="20"/>
        <v>-84219.4</v>
      </c>
      <c r="I63" s="35">
        <f t="shared" si="20"/>
        <v>-19041.8</v>
      </c>
      <c r="J63" s="35">
        <f t="shared" si="20"/>
        <v>-44733.6</v>
      </c>
      <c r="K63" s="35">
        <f t="shared" si="19"/>
        <v>-732275.2000000001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7" customFormat="1" ht="18.75" customHeight="1">
      <c r="A69" s="61" t="s">
        <v>79</v>
      </c>
      <c r="B69" s="64">
        <f>SUM(B70:B102)</f>
        <v>-1000</v>
      </c>
      <c r="C69" s="64">
        <f>SUM(C70:C102)</f>
        <v>-1058.79</v>
      </c>
      <c r="D69" s="64">
        <f>SUM(D70:D102)</f>
        <v>-1109.73</v>
      </c>
      <c r="E69" s="64">
        <f aca="true" t="shared" si="21" ref="E69:J69">SUM(E70:E102)</f>
        <v>-1000</v>
      </c>
      <c r="F69" s="64">
        <f t="shared" si="21"/>
        <v>-2393.33</v>
      </c>
      <c r="G69" s="64">
        <f t="shared" si="21"/>
        <v>-2006.4</v>
      </c>
      <c r="H69" s="19">
        <v>0</v>
      </c>
      <c r="I69" s="64">
        <f t="shared" si="21"/>
        <v>-2472.57</v>
      </c>
      <c r="J69" s="19">
        <v>0</v>
      </c>
      <c r="K69" s="64">
        <f t="shared" si="19"/>
        <v>-11040.82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4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4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4">
        <v>-1000</v>
      </c>
      <c r="C84" s="64">
        <v>-1000</v>
      </c>
      <c r="D84" s="19">
        <v>0</v>
      </c>
      <c r="E84" s="64">
        <v>-1000</v>
      </c>
      <c r="F84" s="64">
        <v>-2000</v>
      </c>
      <c r="G84" s="64">
        <v>-2000</v>
      </c>
      <c r="H84" s="19">
        <v>0</v>
      </c>
      <c r="I84" s="19">
        <v>0</v>
      </c>
      <c r="J84" s="19">
        <v>0</v>
      </c>
      <c r="K84" s="64">
        <f t="shared" si="19"/>
        <v>-7000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3"/>
    </row>
    <row r="92" spans="1:11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3" s="67" customFormat="1" ht="18.75" customHeight="1">
      <c r="A97" s="61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1"/>
      <c r="M97" s="1"/>
    </row>
    <row r="98" spans="1:11" ht="18.75" customHeight="1">
      <c r="A98" s="61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ht="18.75" customHeight="1">
      <c r="A99" s="61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8.75" customHeight="1">
      <c r="A100" s="71" t="s">
        <v>118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ht="18.75" customHeight="1">
      <c r="A101" s="71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</row>
    <row r="106" spans="1:11" ht="18.75" customHeight="1">
      <c r="A106" s="16" t="s">
        <v>83</v>
      </c>
      <c r="B106" s="24">
        <f aca="true" t="shared" si="22" ref="B106:H106">+B107+B108</f>
        <v>796873.63</v>
      </c>
      <c r="C106" s="24">
        <f t="shared" si="22"/>
        <v>1164479.83</v>
      </c>
      <c r="D106" s="24">
        <f t="shared" si="22"/>
        <v>1502452.6099999999</v>
      </c>
      <c r="E106" s="24">
        <f t="shared" si="22"/>
        <v>684579.85</v>
      </c>
      <c r="F106" s="24">
        <f t="shared" si="22"/>
        <v>1079345.2799999998</v>
      </c>
      <c r="G106" s="24">
        <f t="shared" si="22"/>
        <v>1523479.7</v>
      </c>
      <c r="H106" s="24">
        <f t="shared" si="22"/>
        <v>666565.9199999999</v>
      </c>
      <c r="I106" s="24">
        <f>+I107+I108</f>
        <v>270121.37</v>
      </c>
      <c r="J106" s="24">
        <f>+J107+J108</f>
        <v>532672.68</v>
      </c>
      <c r="K106" s="46">
        <f>SUM(B106:J106)</f>
        <v>8220570.869999999</v>
      </c>
    </row>
    <row r="107" spans="1:11" ht="18" customHeight="1">
      <c r="A107" s="16" t="s">
        <v>82</v>
      </c>
      <c r="B107" s="24">
        <f aca="true" t="shared" si="23" ref="B107:J107">+B48+B62+B69+B103</f>
        <v>779089.1900000001</v>
      </c>
      <c r="C107" s="24">
        <f t="shared" si="23"/>
        <v>1139314.01</v>
      </c>
      <c r="D107" s="24">
        <f t="shared" si="23"/>
        <v>1476326.0699999998</v>
      </c>
      <c r="E107" s="24">
        <f t="shared" si="23"/>
        <v>661627.4</v>
      </c>
      <c r="F107" s="24">
        <f t="shared" si="23"/>
        <v>1055695.0599999998</v>
      </c>
      <c r="G107" s="24">
        <f t="shared" si="23"/>
        <v>1493009.32</v>
      </c>
      <c r="H107" s="24">
        <f t="shared" si="23"/>
        <v>646086.71</v>
      </c>
      <c r="I107" s="24">
        <f t="shared" si="23"/>
        <v>270121.37</v>
      </c>
      <c r="J107" s="24">
        <f t="shared" si="23"/>
        <v>518309.0800000001</v>
      </c>
      <c r="K107" s="46">
        <f>SUM(B107:J107)</f>
        <v>8039578.21</v>
      </c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4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8220570.880000001</v>
      </c>
      <c r="L114" s="52"/>
    </row>
    <row r="115" spans="1:11" ht="18.75" customHeight="1">
      <c r="A115" s="26" t="s">
        <v>70</v>
      </c>
      <c r="B115" s="27">
        <v>103246.3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103246.3</v>
      </c>
    </row>
    <row r="116" spans="1:11" ht="18.75" customHeight="1">
      <c r="A116" s="26" t="s">
        <v>71</v>
      </c>
      <c r="B116" s="27">
        <v>693627.33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693627.33</v>
      </c>
    </row>
    <row r="117" spans="1:11" ht="18.75" customHeight="1">
      <c r="A117" s="26" t="s">
        <v>72</v>
      </c>
      <c r="B117" s="38">
        <v>0</v>
      </c>
      <c r="C117" s="27">
        <f>+C106</f>
        <v>1164479.83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1164479.83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1399109.35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1399109.35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103343.27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103343.27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616121.86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616121.86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68457.99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68457.99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202557.88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202557.88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387688.75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387688.75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58586.2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58586.2</v>
      </c>
    </row>
    <row r="125" spans="1:11" ht="18.75" customHeight="1">
      <c r="A125" s="26" t="s">
        <v>127</v>
      </c>
      <c r="B125" s="65">
        <v>0</v>
      </c>
      <c r="C125" s="65">
        <v>0</v>
      </c>
      <c r="D125" s="65">
        <v>0</v>
      </c>
      <c r="E125" s="65">
        <v>0</v>
      </c>
      <c r="F125" s="66">
        <v>430512.45</v>
      </c>
      <c r="G125" s="65">
        <v>0</v>
      </c>
      <c r="H125" s="65">
        <v>0</v>
      </c>
      <c r="I125" s="65">
        <v>0</v>
      </c>
      <c r="J125" s="65">
        <v>0</v>
      </c>
      <c r="K125" s="66">
        <f t="shared" si="25"/>
        <v>430512.45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462057.01</v>
      </c>
      <c r="H126" s="38">
        <v>0</v>
      </c>
      <c r="I126" s="38">
        <v>0</v>
      </c>
      <c r="J126" s="38">
        <v>0</v>
      </c>
      <c r="K126" s="39">
        <f t="shared" si="25"/>
        <v>462057.01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39636.2</v>
      </c>
      <c r="H127" s="38">
        <v>0</v>
      </c>
      <c r="I127" s="38">
        <v>0</v>
      </c>
      <c r="J127" s="38">
        <v>0</v>
      </c>
      <c r="K127" s="39">
        <f t="shared" si="25"/>
        <v>39636.2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221750</v>
      </c>
      <c r="H128" s="38">
        <v>0</v>
      </c>
      <c r="I128" s="38">
        <v>0</v>
      </c>
      <c r="J128" s="38">
        <v>0</v>
      </c>
      <c r="K128" s="39">
        <f t="shared" si="25"/>
        <v>221750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191632.59</v>
      </c>
      <c r="H129" s="38">
        <v>0</v>
      </c>
      <c r="I129" s="38">
        <v>0</v>
      </c>
      <c r="J129" s="38">
        <v>0</v>
      </c>
      <c r="K129" s="39">
        <f t="shared" si="25"/>
        <v>191632.59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608403.91</v>
      </c>
      <c r="H130" s="38">
        <v>0</v>
      </c>
      <c r="I130" s="38">
        <v>0</v>
      </c>
      <c r="J130" s="38">
        <v>0</v>
      </c>
      <c r="K130" s="39">
        <f t="shared" si="25"/>
        <v>608403.91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225716.46</v>
      </c>
      <c r="I131" s="38">
        <v>0</v>
      </c>
      <c r="J131" s="38">
        <v>0</v>
      </c>
      <c r="K131" s="39">
        <f t="shared" si="25"/>
        <v>225716.46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440849.45</v>
      </c>
      <c r="I132" s="38">
        <v>0</v>
      </c>
      <c r="J132" s="38">
        <v>0</v>
      </c>
      <c r="K132" s="39">
        <f t="shared" si="25"/>
        <v>440849.45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270121.37</v>
      </c>
      <c r="J133" s="38"/>
      <c r="K133" s="39">
        <f t="shared" si="25"/>
        <v>270121.37</v>
      </c>
    </row>
    <row r="134" spans="1:11" ht="18.75" customHeight="1">
      <c r="A134" s="72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532672.68</v>
      </c>
      <c r="K134" s="42">
        <f t="shared" si="25"/>
        <v>532672.68</v>
      </c>
    </row>
    <row r="135" spans="1:11" ht="18.75" customHeight="1">
      <c r="A135" s="70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0"/>
    </row>
    <row r="137" ht="18" customHeight="1">
      <c r="A137" s="70"/>
    </row>
    <row r="138" ht="18" customHeight="1">
      <c r="A138" s="70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2017-11-10T19:09:12Z</dcterms:modified>
  <cp:category/>
  <cp:version/>
  <cp:contentType/>
  <cp:contentStatus/>
</cp:coreProperties>
</file>