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<sst xmlns="http://schemas.openxmlformats.org/spreadsheetml/2006/main" count="105" uniqueCount="103">
  <si>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</si>
  <si>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</si>
  <si>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</si>
  <si>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</si>
  <si>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</si>
  <si>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</si>
  <si>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</si>
  <si>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</si>
  <si>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</si>
  <si>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</si>
  <si>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</si>
  <si>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</si>
  <si>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</si>
  <si>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</si>
  <si>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</si>
  <si>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</si>
  <si>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</si>
  <si>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</si>
  <si>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</si>
  <si>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</si>
  <si>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</si>
  <si>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</si>
  <si>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</si>
  <si>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</si>
  <si>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</si>
  <si>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</si>
  <si>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</si>
  <si>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</si>
  <si>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</si>
  <si>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</si>
  <si>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</si>
  <si>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</si>
  <si>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</si>
  <si>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</si>
  <si>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</si>
  <si>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</si>
  <si>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</si>
  <si>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</si>
  <si>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</si>
  <si>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</si>
  <si>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</si>
  <si>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</si>
  <si>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</si>
  <si>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</si>
  <si>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</si>
  <si>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</si>
  <si>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</si>
  <si>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</si>
  <si>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</si>
  <si>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</si>
  <si>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</si>
  <si>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</si>
  <si>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</si>
  <si>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</si>
  <si>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</si>
  <si>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</si>
  <si>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</si>
  <si>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</si>
  <si>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</si>
  <si>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</si>
  <si>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</si>
  <si>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</si>
  <si>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</si>
  <si>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</si>
  <si>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</si>
  <si>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</si>
  <si>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</si>
  <si>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</si>
  <si>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</si>
  <si>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</si>
  <si>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</si>
  <si>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</si>
  <si>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</si>
  <si>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</si>
  <si>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</si>
  <si>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</si>
  <si>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</si>
  <si>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</si>
  <si>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</si>
  <si>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</si>
  <si>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</si>
  <si>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</si>
  <si>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</si>
  <si>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</si>
  <si>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</si>
  <si>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</si>
  <si>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</si>
  <si>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</si>
  <si>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</si>
  <si>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</si>
  <si>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</si>
  <si>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</si>
  <si>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</si>
  <si>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</si>
  <si>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</si>
  <si>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</si>
  <si>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</si>
  <si>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</si>
  <si>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</si>
  <si>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</si>
  <si>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</si>
  <si>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</si>
  <si>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30/03/17 - VENCIMENTO 11/04/17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</si>
</sst>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521318</v>
      </c>
      <c r="C7" s="10">
        <f>C8+C20+C24</f>
        <v>391700</v>
      </c>
      <c r="D7" s="10">
        <f>D8+D20+D24</f>
        <v>397033</v>
      </c>
      <c r="E7" s="10">
        <f>E8+E20+E24</f>
        <v>58420</v>
      </c>
      <c r="F7" s="10">
        <f aca="true" t="shared" si="0" ref="F7:M7">F8+F20+F24</f>
        <v>338021</v>
      </c>
      <c r="G7" s="10">
        <f t="shared" si="0"/>
        <v>541869</v>
      </c>
      <c r="H7" s="10">
        <f t="shared" si="0"/>
        <v>491527</v>
      </c>
      <c r="I7" s="10">
        <f t="shared" si="0"/>
        <v>438093</v>
      </c>
      <c r="J7" s="10">
        <f t="shared" si="0"/>
        <v>311890</v>
      </c>
      <c r="K7" s="10">
        <f t="shared" si="0"/>
        <v>381462</v>
      </c>
      <c r="L7" s="10">
        <f t="shared" si="0"/>
        <v>156317</v>
      </c>
      <c r="M7" s="10">
        <f t="shared" si="0"/>
        <v>93226</v>
      </c>
      <c r="N7" s="10">
        <f>+N8+N20+N24</f>
        <v>4120876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226414</v>
      </c>
      <c r="C8" s="12">
        <f>+C9+C12+C16</f>
        <v>181209</v>
      </c>
      <c r="D8" s="12">
        <f>+D9+D12+D16</f>
        <v>198769</v>
      </c>
      <c r="E8" s="12">
        <f>+E9+E12+E16</f>
        <v>26647</v>
      </c>
      <c r="F8" s="12">
        <f aca="true" t="shared" si="1" ref="F8:M8">+F9+F12+F16</f>
        <v>155287</v>
      </c>
      <c r="G8" s="12">
        <f t="shared" si="1"/>
        <v>256852</v>
      </c>
      <c r="H8" s="12">
        <f t="shared" si="1"/>
        <v>227847</v>
      </c>
      <c r="I8" s="12">
        <f t="shared" si="1"/>
        <v>207394</v>
      </c>
      <c r="J8" s="12">
        <f t="shared" si="1"/>
        <v>149172</v>
      </c>
      <c r="K8" s="12">
        <f t="shared" si="1"/>
        <v>172128</v>
      </c>
      <c r="L8" s="12">
        <f t="shared" si="1"/>
        <v>80145</v>
      </c>
      <c r="M8" s="12">
        <f t="shared" si="1"/>
        <v>49379</v>
      </c>
      <c r="N8" s="12">
        <f>SUM(B8:M8)</f>
        <v>1931243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17976</v>
      </c>
      <c r="C9" s="14">
        <v>19027</v>
      </c>
      <c r="D9" s="14">
        <v>12719</v>
      </c>
      <c r="E9" s="14">
        <v>1565</v>
      </c>
      <c r="F9" s="14">
        <v>10584</v>
      </c>
      <c r="G9" s="14">
        <v>20519</v>
      </c>
      <c r="H9" s="14">
        <v>24826</v>
      </c>
      <c r="I9" s="14">
        <v>11353</v>
      </c>
      <c r="J9" s="14">
        <v>15322</v>
      </c>
      <c r="K9" s="14">
        <v>11847</v>
      </c>
      <c r="L9" s="14">
        <v>8352</v>
      </c>
      <c r="M9" s="14">
        <v>5451</v>
      </c>
      <c r="N9" s="12">
        <f aca="true" t="shared" si="2" ref="N9:N19">SUM(B9:M9)</f>
        <v>159541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17976</v>
      </c>
      <c r="C10" s="14">
        <f>+C9-C11</f>
        <v>19027</v>
      </c>
      <c r="D10" s="14">
        <f>+D9-D11</f>
        <v>12719</v>
      </c>
      <c r="E10" s="14">
        <f>+E9-E11</f>
        <v>1565</v>
      </c>
      <c r="F10" s="14">
        <f aca="true" t="shared" si="3" ref="F10:M10">+F9-F11</f>
        <v>10584</v>
      </c>
      <c r="G10" s="14">
        <f t="shared" si="3"/>
        <v>20519</v>
      </c>
      <c r="H10" s="14">
        <f t="shared" si="3"/>
        <v>24826</v>
      </c>
      <c r="I10" s="14">
        <f t="shared" si="3"/>
        <v>11353</v>
      </c>
      <c r="J10" s="14">
        <f t="shared" si="3"/>
        <v>15322</v>
      </c>
      <c r="K10" s="14">
        <f t="shared" si="3"/>
        <v>11847</v>
      </c>
      <c r="L10" s="14">
        <f t="shared" si="3"/>
        <v>8352</v>
      </c>
      <c r="M10" s="14">
        <f t="shared" si="3"/>
        <v>5451</v>
      </c>
      <c r="N10" s="12">
        <f t="shared" si="2"/>
        <v>159541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174795</v>
      </c>
      <c r="C12" s="14">
        <f>C13+C14+C15</f>
        <v>139250</v>
      </c>
      <c r="D12" s="14">
        <f>D13+D14+D15</f>
        <v>160405</v>
      </c>
      <c r="E12" s="14">
        <f>E13+E14+E15</f>
        <v>21742</v>
      </c>
      <c r="F12" s="14">
        <f aca="true" t="shared" si="4" ref="F12:M12">F13+F14+F15</f>
        <v>123828</v>
      </c>
      <c r="G12" s="14">
        <f t="shared" si="4"/>
        <v>201699</v>
      </c>
      <c r="H12" s="14">
        <f t="shared" si="4"/>
        <v>173040</v>
      </c>
      <c r="I12" s="14">
        <f t="shared" si="4"/>
        <v>166021</v>
      </c>
      <c r="J12" s="14">
        <f t="shared" si="4"/>
        <v>113198</v>
      </c>
      <c r="K12" s="14">
        <f t="shared" si="4"/>
        <v>131206</v>
      </c>
      <c r="L12" s="14">
        <f t="shared" si="4"/>
        <v>61742</v>
      </c>
      <c r="M12" s="14">
        <f t="shared" si="4"/>
        <v>38419</v>
      </c>
      <c r="N12" s="12">
        <f t="shared" si="2"/>
        <v>1505345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88879</v>
      </c>
      <c r="C13" s="14">
        <v>71840</v>
      </c>
      <c r="D13" s="14">
        <v>80418</v>
      </c>
      <c r="E13" s="14">
        <v>11131</v>
      </c>
      <c r="F13" s="14">
        <v>62428</v>
      </c>
      <c r="G13" s="14">
        <v>101944</v>
      </c>
      <c r="H13" s="14">
        <v>92539</v>
      </c>
      <c r="I13" s="14">
        <v>87167</v>
      </c>
      <c r="J13" s="14">
        <v>57819</v>
      </c>
      <c r="K13" s="14">
        <v>66303</v>
      </c>
      <c r="L13" s="14">
        <v>30370</v>
      </c>
      <c r="M13" s="14">
        <v>18596</v>
      </c>
      <c r="N13" s="12">
        <f t="shared" si="2"/>
        <v>769434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81505</v>
      </c>
      <c r="C14" s="14">
        <v>61750</v>
      </c>
      <c r="D14" s="14">
        <v>77147</v>
      </c>
      <c r="E14" s="14">
        <v>9929</v>
      </c>
      <c r="F14" s="14">
        <v>57680</v>
      </c>
      <c r="G14" s="14">
        <v>91899</v>
      </c>
      <c r="H14" s="14">
        <v>74902</v>
      </c>
      <c r="I14" s="14">
        <v>76036</v>
      </c>
      <c r="J14" s="14">
        <v>52129</v>
      </c>
      <c r="K14" s="14">
        <v>61872</v>
      </c>
      <c r="L14" s="14">
        <v>29554</v>
      </c>
      <c r="M14" s="14">
        <v>18932</v>
      </c>
      <c r="N14" s="12">
        <f t="shared" si="2"/>
        <v>693335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4411</v>
      </c>
      <c r="C15" s="14">
        <v>5660</v>
      </c>
      <c r="D15" s="14">
        <v>2840</v>
      </c>
      <c r="E15" s="14">
        <v>682</v>
      </c>
      <c r="F15" s="14">
        <v>3720</v>
      </c>
      <c r="G15" s="14">
        <v>7856</v>
      </c>
      <c r="H15" s="14">
        <v>5599</v>
      </c>
      <c r="I15" s="14">
        <v>2818</v>
      </c>
      <c r="J15" s="14">
        <v>3250</v>
      </c>
      <c r="K15" s="14">
        <v>3031</v>
      </c>
      <c r="L15" s="14">
        <v>1818</v>
      </c>
      <c r="M15" s="14">
        <v>891</v>
      </c>
      <c r="N15" s="12">
        <f t="shared" si="2"/>
        <v>42576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33643</v>
      </c>
      <c r="C16" s="14">
        <f>C17+C18+C19</f>
        <v>22932</v>
      </c>
      <c r="D16" s="14">
        <f>D17+D18+D19</f>
        <v>25645</v>
      </c>
      <c r="E16" s="14">
        <f>E17+E18+E19</f>
        <v>3340</v>
      </c>
      <c r="F16" s="14">
        <f aca="true" t="shared" si="5" ref="F16:M16">F17+F18+F19</f>
        <v>20875</v>
      </c>
      <c r="G16" s="14">
        <f t="shared" si="5"/>
        <v>34634</v>
      </c>
      <c r="H16" s="14">
        <f t="shared" si="5"/>
        <v>29981</v>
      </c>
      <c r="I16" s="14">
        <f t="shared" si="5"/>
        <v>30020</v>
      </c>
      <c r="J16" s="14">
        <f t="shared" si="5"/>
        <v>20652</v>
      </c>
      <c r="K16" s="14">
        <f t="shared" si="5"/>
        <v>29075</v>
      </c>
      <c r="L16" s="14">
        <f t="shared" si="5"/>
        <v>10051</v>
      </c>
      <c r="M16" s="14">
        <f t="shared" si="5"/>
        <v>5509</v>
      </c>
      <c r="N16" s="12">
        <f t="shared" si="2"/>
        <v>266357</v>
      </c>
    </row>
    <row r="17" spans="1:25" ht="18.75" customHeight="1">
      <c r="A17" s="15" t="s">
        <v>16</v>
      </c>
      <c r="B17" s="14">
        <v>19357</v>
      </c>
      <c r="C17" s="14">
        <v>14375</v>
      </c>
      <c r="D17" s="14">
        <v>13451</v>
      </c>
      <c r="E17" s="14">
        <v>1942</v>
      </c>
      <c r="F17" s="14">
        <v>11896</v>
      </c>
      <c r="G17" s="14">
        <v>20705</v>
      </c>
      <c r="H17" s="14">
        <v>17581</v>
      </c>
      <c r="I17" s="14">
        <v>18558</v>
      </c>
      <c r="J17" s="14">
        <v>12113</v>
      </c>
      <c r="K17" s="14">
        <v>17226</v>
      </c>
      <c r="L17" s="14">
        <v>6083</v>
      </c>
      <c r="M17" s="14">
        <v>3145</v>
      </c>
      <c r="N17" s="12">
        <f t="shared" si="2"/>
        <v>156432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13834</v>
      </c>
      <c r="C18" s="14">
        <v>8019</v>
      </c>
      <c r="D18" s="14">
        <v>11957</v>
      </c>
      <c r="E18" s="14">
        <v>1351</v>
      </c>
      <c r="F18" s="14">
        <v>8610</v>
      </c>
      <c r="G18" s="14">
        <v>13251</v>
      </c>
      <c r="H18" s="14">
        <v>11897</v>
      </c>
      <c r="I18" s="14">
        <v>11146</v>
      </c>
      <c r="J18" s="14">
        <v>8263</v>
      </c>
      <c r="K18" s="14">
        <v>11577</v>
      </c>
      <c r="L18" s="14">
        <v>3812</v>
      </c>
      <c r="M18" s="14">
        <v>2278</v>
      </c>
      <c r="N18" s="12">
        <f t="shared" si="2"/>
        <v>105995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452</v>
      </c>
      <c r="C19" s="14">
        <v>538</v>
      </c>
      <c r="D19" s="14">
        <v>237</v>
      </c>
      <c r="E19" s="14">
        <v>47</v>
      </c>
      <c r="F19" s="14">
        <v>369</v>
      </c>
      <c r="G19" s="14">
        <v>678</v>
      </c>
      <c r="H19" s="14">
        <v>503</v>
      </c>
      <c r="I19" s="14">
        <v>316</v>
      </c>
      <c r="J19" s="14">
        <v>276</v>
      </c>
      <c r="K19" s="14">
        <v>272</v>
      </c>
      <c r="L19" s="14">
        <v>156</v>
      </c>
      <c r="M19" s="14">
        <v>86</v>
      </c>
      <c r="N19" s="12">
        <f t="shared" si="2"/>
        <v>3930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129091</v>
      </c>
      <c r="C20" s="18">
        <f>C21+C22+C23</f>
        <v>82045</v>
      </c>
      <c r="D20" s="18">
        <f>D21+D22+D23</f>
        <v>76954</v>
      </c>
      <c r="E20" s="18">
        <f>E21+E22+E23</f>
        <v>11372</v>
      </c>
      <c r="F20" s="18">
        <f aca="true" t="shared" si="6" ref="F20:M20">F21+F22+F23</f>
        <v>65586</v>
      </c>
      <c r="G20" s="18">
        <f t="shared" si="6"/>
        <v>105264</v>
      </c>
      <c r="H20" s="18">
        <f t="shared" si="6"/>
        <v>111017</v>
      </c>
      <c r="I20" s="18">
        <f t="shared" si="6"/>
        <v>104550</v>
      </c>
      <c r="J20" s="18">
        <f t="shared" si="6"/>
        <v>69119</v>
      </c>
      <c r="K20" s="18">
        <f t="shared" si="6"/>
        <v>105529</v>
      </c>
      <c r="L20" s="18">
        <f t="shared" si="6"/>
        <v>41003</v>
      </c>
      <c r="M20" s="18">
        <f t="shared" si="6"/>
        <v>23559</v>
      </c>
      <c r="N20" s="12">
        <f aca="true" t="shared" si="7" ref="N20:N26">SUM(B20:M20)</f>
        <v>925089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71485</v>
      </c>
      <c r="C21" s="14">
        <v>48702</v>
      </c>
      <c r="D21" s="14">
        <v>45144</v>
      </c>
      <c r="E21" s="14">
        <v>6758</v>
      </c>
      <c r="F21" s="14">
        <v>37880</v>
      </c>
      <c r="G21" s="14">
        <v>61926</v>
      </c>
      <c r="H21" s="14">
        <v>67268</v>
      </c>
      <c r="I21" s="14">
        <v>60694</v>
      </c>
      <c r="J21" s="14">
        <v>39984</v>
      </c>
      <c r="K21" s="14">
        <v>57969</v>
      </c>
      <c r="L21" s="14">
        <v>22715</v>
      </c>
      <c r="M21" s="14">
        <v>12769</v>
      </c>
      <c r="N21" s="12">
        <f t="shared" si="7"/>
        <v>533294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55387</v>
      </c>
      <c r="C22" s="14">
        <v>31316</v>
      </c>
      <c r="D22" s="14">
        <v>30780</v>
      </c>
      <c r="E22" s="14">
        <v>4377</v>
      </c>
      <c r="F22" s="14">
        <v>26381</v>
      </c>
      <c r="G22" s="14">
        <v>40715</v>
      </c>
      <c r="H22" s="14">
        <v>41817</v>
      </c>
      <c r="I22" s="14">
        <v>42370</v>
      </c>
      <c r="J22" s="14">
        <v>27849</v>
      </c>
      <c r="K22" s="14">
        <v>45872</v>
      </c>
      <c r="L22" s="14">
        <v>17481</v>
      </c>
      <c r="M22" s="14">
        <v>10398</v>
      </c>
      <c r="N22" s="12">
        <f t="shared" si="7"/>
        <v>374743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2219</v>
      </c>
      <c r="C23" s="14">
        <v>2027</v>
      </c>
      <c r="D23" s="14">
        <v>1030</v>
      </c>
      <c r="E23" s="14">
        <v>237</v>
      </c>
      <c r="F23" s="14">
        <v>1325</v>
      </c>
      <c r="G23" s="14">
        <v>2623</v>
      </c>
      <c r="H23" s="14">
        <v>1932</v>
      </c>
      <c r="I23" s="14">
        <v>1486</v>
      </c>
      <c r="J23" s="14">
        <v>1286</v>
      </c>
      <c r="K23" s="14">
        <v>1688</v>
      </c>
      <c r="L23" s="14">
        <v>807</v>
      </c>
      <c r="M23" s="14">
        <v>392</v>
      </c>
      <c r="N23" s="12">
        <f t="shared" si="7"/>
        <v>17052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165813</v>
      </c>
      <c r="C24" s="14">
        <f>C25+C26</f>
        <v>128446</v>
      </c>
      <c r="D24" s="14">
        <f>D25+D26</f>
        <v>121310</v>
      </c>
      <c r="E24" s="14">
        <f>E25+E26</f>
        <v>20401</v>
      </c>
      <c r="F24" s="14">
        <f aca="true" t="shared" si="8" ref="F24:M24">F25+F26</f>
        <v>117148</v>
      </c>
      <c r="G24" s="14">
        <f t="shared" si="8"/>
        <v>179753</v>
      </c>
      <c r="H24" s="14">
        <f t="shared" si="8"/>
        <v>152663</v>
      </c>
      <c r="I24" s="14">
        <f t="shared" si="8"/>
        <v>126149</v>
      </c>
      <c r="J24" s="14">
        <f t="shared" si="8"/>
        <v>93599</v>
      </c>
      <c r="K24" s="14">
        <f t="shared" si="8"/>
        <v>103805</v>
      </c>
      <c r="L24" s="14">
        <f t="shared" si="8"/>
        <v>35169</v>
      </c>
      <c r="M24" s="14">
        <f t="shared" si="8"/>
        <v>20288</v>
      </c>
      <c r="N24" s="12">
        <f t="shared" si="7"/>
        <v>1264544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72485</v>
      </c>
      <c r="C25" s="14">
        <v>60931</v>
      </c>
      <c r="D25" s="14">
        <v>58881</v>
      </c>
      <c r="E25" s="14">
        <v>10879</v>
      </c>
      <c r="F25" s="14">
        <v>55497</v>
      </c>
      <c r="G25" s="14">
        <v>89583</v>
      </c>
      <c r="H25" s="14">
        <v>78842</v>
      </c>
      <c r="I25" s="14">
        <v>55819</v>
      </c>
      <c r="J25" s="14">
        <v>47523</v>
      </c>
      <c r="K25" s="14">
        <v>46689</v>
      </c>
      <c r="L25" s="14">
        <v>16042</v>
      </c>
      <c r="M25" s="14">
        <v>8039</v>
      </c>
      <c r="N25" s="12">
        <f t="shared" si="7"/>
        <v>601210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93328</v>
      </c>
      <c r="C26" s="14">
        <v>67515</v>
      </c>
      <c r="D26" s="14">
        <v>62429</v>
      </c>
      <c r="E26" s="14">
        <v>9522</v>
      </c>
      <c r="F26" s="14">
        <v>61651</v>
      </c>
      <c r="G26" s="14">
        <v>90170</v>
      </c>
      <c r="H26" s="14">
        <v>73821</v>
      </c>
      <c r="I26" s="14">
        <v>70330</v>
      </c>
      <c r="J26" s="14">
        <v>46076</v>
      </c>
      <c r="K26" s="14">
        <v>57116</v>
      </c>
      <c r="L26" s="14">
        <v>19127</v>
      </c>
      <c r="M26" s="14">
        <v>12249</v>
      </c>
      <c r="N26" s="12">
        <f t="shared" si="7"/>
        <v>663334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1057886.24039628</v>
      </c>
      <c r="C36" s="61">
        <f aca="true" t="shared" si="11" ref="C36:M36">C37+C38+C39+C40</f>
        <v>767982.11685</v>
      </c>
      <c r="D36" s="61">
        <f t="shared" si="11"/>
        <v>730619.94510165</v>
      </c>
      <c r="E36" s="61">
        <f t="shared" si="11"/>
        <v>147503.550928</v>
      </c>
      <c r="F36" s="61">
        <f t="shared" si="11"/>
        <v>716278.7783830501</v>
      </c>
      <c r="G36" s="61">
        <f t="shared" si="11"/>
        <v>910509.4826000001</v>
      </c>
      <c r="H36" s="61">
        <f t="shared" si="11"/>
        <v>966732.8543</v>
      </c>
      <c r="I36" s="61">
        <f t="shared" si="11"/>
        <v>841017.9621973999</v>
      </c>
      <c r="J36" s="61">
        <f t="shared" si="11"/>
        <v>674408.192827</v>
      </c>
      <c r="K36" s="61">
        <f t="shared" si="11"/>
        <v>788661.81874912</v>
      </c>
      <c r="L36" s="61">
        <f t="shared" si="11"/>
        <v>383705.61354330997</v>
      </c>
      <c r="M36" s="61">
        <f t="shared" si="11"/>
        <v>224179.76323456003</v>
      </c>
      <c r="N36" s="61">
        <f>N37+N38+N39+N40</f>
        <v>8209486.319110371</v>
      </c>
    </row>
    <row r="37" spans="1:14" ht="18.75" customHeight="1">
      <c r="A37" s="58" t="s">
        <v>55</v>
      </c>
      <c r="B37" s="55">
        <f aca="true" t="shared" si="12" ref="B37:M37">B29*B7</f>
        <v>1057858.4856</v>
      </c>
      <c r="C37" s="55">
        <f t="shared" si="12"/>
        <v>767888.6799999999</v>
      </c>
      <c r="D37" s="55">
        <f t="shared" si="12"/>
        <v>720535.4884</v>
      </c>
      <c r="E37" s="55">
        <f t="shared" si="12"/>
        <v>147224.242</v>
      </c>
      <c r="F37" s="55">
        <f t="shared" si="12"/>
        <v>716266.4990000001</v>
      </c>
      <c r="G37" s="55">
        <f t="shared" si="12"/>
        <v>910610.8545</v>
      </c>
      <c r="H37" s="55">
        <f t="shared" si="12"/>
        <v>966587.8454999999</v>
      </c>
      <c r="I37" s="55">
        <f t="shared" si="12"/>
        <v>840963.3228</v>
      </c>
      <c r="J37" s="55">
        <f t="shared" si="12"/>
        <v>674274.991</v>
      </c>
      <c r="K37" s="55">
        <f t="shared" si="12"/>
        <v>788443.8078</v>
      </c>
      <c r="L37" s="55">
        <f t="shared" si="12"/>
        <v>383586.2863</v>
      </c>
      <c r="M37" s="55">
        <f t="shared" si="12"/>
        <v>224143.27180000002</v>
      </c>
      <c r="N37" s="57">
        <f>SUM(B37:M37)</f>
        <v>8198383.774700001</v>
      </c>
    </row>
    <row r="38" spans="1:14" ht="18.75" customHeight="1">
      <c r="A38" s="58" t="s">
        <v>56</v>
      </c>
      <c r="B38" s="55">
        <f aca="true" t="shared" si="13" ref="B38:M38">B30*B7</f>
        <v>-3229.32520372</v>
      </c>
      <c r="C38" s="55">
        <f t="shared" si="13"/>
        <v>-2299.08315</v>
      </c>
      <c r="D38" s="55">
        <f t="shared" si="13"/>
        <v>-2203.51329835</v>
      </c>
      <c r="E38" s="55">
        <f t="shared" si="13"/>
        <v>-366.971072</v>
      </c>
      <c r="F38" s="55">
        <f t="shared" si="13"/>
        <v>-2149.12061695</v>
      </c>
      <c r="G38" s="55">
        <f t="shared" si="13"/>
        <v>-2763.5319000000004</v>
      </c>
      <c r="H38" s="55">
        <f t="shared" si="13"/>
        <v>-2752.5512</v>
      </c>
      <c r="I38" s="55">
        <f t="shared" si="13"/>
        <v>-2491.9606026</v>
      </c>
      <c r="J38" s="55">
        <f t="shared" si="13"/>
        <v>-1985.398173</v>
      </c>
      <c r="K38" s="55">
        <f t="shared" si="13"/>
        <v>-2384.2290508799997</v>
      </c>
      <c r="L38" s="55">
        <f t="shared" si="13"/>
        <v>-1151.83275669</v>
      </c>
      <c r="M38" s="55">
        <f t="shared" si="13"/>
        <v>-682.5485654400001</v>
      </c>
      <c r="N38" s="25">
        <f>SUM(B38:M38)</f>
        <v>-24460.06558963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-68308.8</v>
      </c>
      <c r="C42" s="25">
        <f aca="true" t="shared" si="15" ref="C42:M42">+C43+C46+C54+C55</f>
        <v>-72302.6</v>
      </c>
      <c r="D42" s="25">
        <f t="shared" si="15"/>
        <v>-48832.2</v>
      </c>
      <c r="E42" s="25">
        <f t="shared" si="15"/>
        <v>-6447</v>
      </c>
      <c r="F42" s="25">
        <f t="shared" si="15"/>
        <v>-40219.2</v>
      </c>
      <c r="G42" s="25">
        <f t="shared" si="15"/>
        <v>-77972.2</v>
      </c>
      <c r="H42" s="25">
        <f t="shared" si="15"/>
        <v>-94838.8</v>
      </c>
      <c r="I42" s="25">
        <f t="shared" si="15"/>
        <v>-43141.4</v>
      </c>
      <c r="J42" s="25">
        <f t="shared" si="15"/>
        <v>-58223.6</v>
      </c>
      <c r="K42" s="25">
        <f t="shared" si="15"/>
        <v>-45018.6</v>
      </c>
      <c r="L42" s="25">
        <f t="shared" si="15"/>
        <v>-31737.6</v>
      </c>
      <c r="M42" s="25">
        <f t="shared" si="15"/>
        <v>-20713.8</v>
      </c>
      <c r="N42" s="25">
        <f>+N43+N46+N54+N55</f>
        <v>-607755.8</v>
      </c>
    </row>
    <row r="43" spans="1:14" ht="18.75" customHeight="1">
      <c r="A43" s="17" t="s">
        <v>60</v>
      </c>
      <c r="B43" s="26">
        <f>B44+B45</f>
        <v>-68308.8</v>
      </c>
      <c r="C43" s="26">
        <f>C44+C45</f>
        <v>-72302.6</v>
      </c>
      <c r="D43" s="26">
        <f>D44+D45</f>
        <v>-48332.2</v>
      </c>
      <c r="E43" s="26">
        <f>E44+E45</f>
        <v>-5947</v>
      </c>
      <c r="F43" s="26">
        <f aca="true" t="shared" si="16" ref="F43:M43">F44+F45</f>
        <v>-40219.2</v>
      </c>
      <c r="G43" s="26">
        <f t="shared" si="16"/>
        <v>-77972.2</v>
      </c>
      <c r="H43" s="26">
        <f t="shared" si="16"/>
        <v>-94338.8</v>
      </c>
      <c r="I43" s="26">
        <f t="shared" si="16"/>
        <v>-43141.4</v>
      </c>
      <c r="J43" s="26">
        <f t="shared" si="16"/>
        <v>-58223.6</v>
      </c>
      <c r="K43" s="26">
        <f t="shared" si="16"/>
        <v>-45018.6</v>
      </c>
      <c r="L43" s="26">
        <f t="shared" si="16"/>
        <v>-31737.6</v>
      </c>
      <c r="M43" s="26">
        <f t="shared" si="16"/>
        <v>-20713.8</v>
      </c>
      <c r="N43" s="25">
        <f aca="true" t="shared" si="17" ref="N43:N55">SUM(B43:M43)</f>
        <v>-606255.8</v>
      </c>
    </row>
    <row r="44" spans="1:25" ht="18.75" customHeight="1">
      <c r="A44" s="13" t="s">
        <v>61</v>
      </c>
      <c r="B44" s="20">
        <f>ROUND(-B9*$D$3,2)</f>
        <v>-68308.8</v>
      </c>
      <c r="C44" s="20">
        <f>ROUND(-C9*$D$3,2)</f>
        <v>-72302.6</v>
      </c>
      <c r="D44" s="20">
        <f>ROUND(-D9*$D$3,2)</f>
        <v>-48332.2</v>
      </c>
      <c r="E44" s="20">
        <f>ROUND(-E9*$D$3,2)</f>
        <v>-5947</v>
      </c>
      <c r="F44" s="20">
        <f aca="true" t="shared" si="18" ref="F44:M44">ROUND(-F9*$D$3,2)</f>
        <v>-40219.2</v>
      </c>
      <c r="G44" s="20">
        <f t="shared" si="18"/>
        <v>-77972.2</v>
      </c>
      <c r="H44" s="20">
        <f t="shared" si="18"/>
        <v>-94338.8</v>
      </c>
      <c r="I44" s="20">
        <f t="shared" si="18"/>
        <v>-43141.4</v>
      </c>
      <c r="J44" s="20">
        <f t="shared" si="18"/>
        <v>-58223.6</v>
      </c>
      <c r="K44" s="20">
        <f t="shared" si="18"/>
        <v>-45018.6</v>
      </c>
      <c r="L44" s="20">
        <f t="shared" si="18"/>
        <v>-31737.6</v>
      </c>
      <c r="M44" s="20">
        <f t="shared" si="18"/>
        <v>-20713.8</v>
      </c>
      <c r="N44" s="47">
        <f t="shared" si="17"/>
        <v>-606255.8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989577.44039628</v>
      </c>
      <c r="C57" s="29">
        <f t="shared" si="21"/>
        <v>695679.51685</v>
      </c>
      <c r="D57" s="29">
        <f t="shared" si="21"/>
        <v>681787.74510165</v>
      </c>
      <c r="E57" s="29">
        <f t="shared" si="21"/>
        <v>141056.550928</v>
      </c>
      <c r="F57" s="29">
        <f t="shared" si="21"/>
        <v>676059.5783830502</v>
      </c>
      <c r="G57" s="29">
        <f t="shared" si="21"/>
        <v>832537.2826000002</v>
      </c>
      <c r="H57" s="29">
        <f t="shared" si="21"/>
        <v>871894.0543</v>
      </c>
      <c r="I57" s="29">
        <f t="shared" si="21"/>
        <v>797876.5621973999</v>
      </c>
      <c r="J57" s="29">
        <f t="shared" si="21"/>
        <v>616184.5928270001</v>
      </c>
      <c r="K57" s="29">
        <f t="shared" si="21"/>
        <v>743643.21874912</v>
      </c>
      <c r="L57" s="29">
        <f t="shared" si="21"/>
        <v>351968.01354331</v>
      </c>
      <c r="M57" s="29">
        <f t="shared" si="21"/>
        <v>203465.96323456004</v>
      </c>
      <c r="N57" s="29">
        <f>SUM(B57:M57)</f>
        <v>7601730.519110369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989577.44</v>
      </c>
      <c r="C60" s="36">
        <f aca="true" t="shared" si="22" ref="C60:M60">SUM(C61:C74)</f>
        <v>695679.52</v>
      </c>
      <c r="D60" s="36">
        <f t="shared" si="22"/>
        <v>681787.75</v>
      </c>
      <c r="E60" s="36">
        <f t="shared" si="22"/>
        <v>141056.55</v>
      </c>
      <c r="F60" s="36">
        <f t="shared" si="22"/>
        <v>676059.58</v>
      </c>
      <c r="G60" s="36">
        <f t="shared" si="22"/>
        <v>832537.28</v>
      </c>
      <c r="H60" s="36">
        <f t="shared" si="22"/>
        <v>871894.05</v>
      </c>
      <c r="I60" s="36">
        <f t="shared" si="22"/>
        <v>797876.56</v>
      </c>
      <c r="J60" s="36">
        <f t="shared" si="22"/>
        <v>616184.59</v>
      </c>
      <c r="K60" s="36">
        <f t="shared" si="22"/>
        <v>743643.22</v>
      </c>
      <c r="L60" s="36">
        <f t="shared" si="22"/>
        <v>351968.02</v>
      </c>
      <c r="M60" s="36">
        <f t="shared" si="22"/>
        <v>203465.96</v>
      </c>
      <c r="N60" s="29">
        <f>SUM(N61:N74)</f>
        <v>7601730.5200000005</v>
      </c>
    </row>
    <row r="61" spans="1:15" ht="18.75" customHeight="1">
      <c r="A61" s="17" t="s">
        <v>75</v>
      </c>
      <c r="B61" s="36">
        <v>192116</v>
      </c>
      <c r="C61" s="36">
        <v>198877.74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390993.74</v>
      </c>
      <c r="O61"/>
    </row>
    <row r="62" spans="1:15" ht="18.75" customHeight="1">
      <c r="A62" s="17" t="s">
        <v>76</v>
      </c>
      <c r="B62" s="36">
        <v>797461.44</v>
      </c>
      <c r="C62" s="36">
        <v>496801.78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1294263.22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681787.75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681787.75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141056.55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141056.55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676059.58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676059.58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832537.28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832537.28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679393.23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679393.23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192500.82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192500.82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797876.56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797876.56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616184.59</v>
      </c>
      <c r="K70" s="35">
        <v>0</v>
      </c>
      <c r="L70" s="35">
        <v>0</v>
      </c>
      <c r="M70" s="35">
        <v>0</v>
      </c>
      <c r="N70" s="29">
        <f t="shared" si="23"/>
        <v>616184.59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743643.22</v>
      </c>
      <c r="L71" s="35">
        <v>0</v>
      </c>
      <c r="M71" s="62"/>
      <c r="N71" s="26">
        <f t="shared" si="23"/>
        <v>743643.22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351968.02</v>
      </c>
      <c r="M72" s="35">
        <v>0</v>
      </c>
      <c r="N72" s="29">
        <f t="shared" si="23"/>
        <v>351968.02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203465.96</v>
      </c>
      <c r="N73" s="26">
        <f t="shared" si="23"/>
        <v>203465.96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2.271598115600249</v>
      </c>
      <c r="C78" s="45">
        <v>2.2454359100405554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1.9787554909114509</v>
      </c>
      <c r="C79" s="45">
        <v>1.8660689664553693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1.8146939299797498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2.524881049777474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2.119036327278631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1.680312921757842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1.976757528287071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1.9330454809194377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1.919724721000792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2.162327079505595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2.067471514198321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2.4546633670254034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2.4046914298002706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2017-04-10T19:27:05Z</dcterms:modified>
  <cp:category/>
  <cp:version/>
  <cp:contentType/>
  <cp:contentStatus/>
</cp:coreProperties>
</file>