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<sst xmlns="http://schemas.openxmlformats.org/spreadsheetml/2006/main" count="105" uniqueCount="103">
  <si>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</si>
  <si>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</si>
  <si>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</si>
  <si>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</si>
  <si>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</si>
  <si>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</si>
  <si>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</si>
  <si>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</si>
  <si>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</si>
  <si>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</si>
  <si>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</si>
  <si>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</si>
  <si>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</si>
  <si>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</si>
  <si>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</si>
  <si>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</si>
  <si>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</si>
  <si>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</si>
  <si>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</si>
  <si>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</si>
  <si>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</si>
  <si>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</si>
  <si>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</si>
  <si>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</si>
  <si>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</si>
  <si>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</si>
  <si>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</si>
  <si>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</si>
  <si>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</si>
  <si>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</si>
  <si>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</si>
  <si>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</si>
  <si>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</si>
  <si>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</si>
  <si>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</si>
  <si>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</si>
  <si>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</si>
  <si>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</si>
  <si>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</si>
  <si>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</si>
  <si>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</si>
  <si>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</si>
  <si>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</si>
  <si>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</si>
  <si>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</si>
  <si>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</si>
  <si>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</si>
  <si>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</si>
  <si>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</si>
  <si>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</si>
  <si>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</si>
  <si>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</si>
  <si>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</si>
  <si>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</si>
  <si>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</si>
  <si>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</si>
  <si>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</si>
  <si>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</si>
  <si>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</si>
  <si>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</si>
  <si>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</si>
  <si>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</si>
  <si>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</si>
  <si>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</si>
  <si>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</si>
  <si>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</si>
  <si>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</si>
  <si>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</si>
  <si>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</si>
  <si>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</si>
  <si>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</si>
  <si>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</si>
  <si>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</si>
  <si>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</si>
  <si>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</si>
  <si>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</si>
  <si>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</si>
  <si>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</si>
  <si>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</si>
  <si>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</si>
  <si>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</si>
  <si>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</si>
  <si>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</si>
  <si>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</si>
  <si>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</si>
  <si>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</si>
  <si>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</si>
  <si>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</si>
  <si>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</si>
  <si>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</si>
  <si>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</si>
  <si>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</si>
  <si>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</si>
  <si>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</si>
  <si>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</si>
  <si>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</si>
  <si>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</si>
  <si>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</si>
  <si>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</si>
  <si>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</si>
  <si>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</si>
  <si>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</si>
  <si>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29/03/17 - VENCIMENTO 10/04/17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</si>
</sst>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523935</v>
      </c>
      <c r="C7" s="10">
        <f>C8+C20+C24</f>
        <v>394890</v>
      </c>
      <c r="D7" s="10">
        <f>D8+D20+D24</f>
        <v>400960</v>
      </c>
      <c r="E7" s="10">
        <f>E8+E20+E24</f>
        <v>59249</v>
      </c>
      <c r="F7" s="10">
        <f aca="true" t="shared" si="0" ref="F7:M7">F8+F20+F24</f>
        <v>344115</v>
      </c>
      <c r="G7" s="10">
        <f t="shared" si="0"/>
        <v>546593</v>
      </c>
      <c r="H7" s="10">
        <f t="shared" si="0"/>
        <v>490690</v>
      </c>
      <c r="I7" s="10">
        <f t="shared" si="0"/>
        <v>438369</v>
      </c>
      <c r="J7" s="10">
        <f t="shared" si="0"/>
        <v>314812</v>
      </c>
      <c r="K7" s="10">
        <f t="shared" si="0"/>
        <v>381590</v>
      </c>
      <c r="L7" s="10">
        <f t="shared" si="0"/>
        <v>155321</v>
      </c>
      <c r="M7" s="10">
        <f t="shared" si="0"/>
        <v>93706</v>
      </c>
      <c r="N7" s="10">
        <f>+N8+N20+N24</f>
        <v>4144230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225702</v>
      </c>
      <c r="C8" s="12">
        <f>+C9+C12+C16</f>
        <v>181910</v>
      </c>
      <c r="D8" s="12">
        <f>+D9+D12+D16</f>
        <v>199503</v>
      </c>
      <c r="E8" s="12">
        <f>+E9+E12+E16</f>
        <v>26540</v>
      </c>
      <c r="F8" s="12">
        <f aca="true" t="shared" si="1" ref="F8:M8">+F9+F12+F16</f>
        <v>156434</v>
      </c>
      <c r="G8" s="12">
        <f t="shared" si="1"/>
        <v>256783</v>
      </c>
      <c r="H8" s="12">
        <f t="shared" si="1"/>
        <v>226271</v>
      </c>
      <c r="I8" s="12">
        <f t="shared" si="1"/>
        <v>207079</v>
      </c>
      <c r="J8" s="12">
        <f t="shared" si="1"/>
        <v>148697</v>
      </c>
      <c r="K8" s="12">
        <f t="shared" si="1"/>
        <v>171403</v>
      </c>
      <c r="L8" s="12">
        <f t="shared" si="1"/>
        <v>79641</v>
      </c>
      <c r="M8" s="12">
        <f t="shared" si="1"/>
        <v>49335</v>
      </c>
      <c r="N8" s="12">
        <f>SUM(B8:M8)</f>
        <v>1929298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17505</v>
      </c>
      <c r="C9" s="14">
        <v>18870</v>
      </c>
      <c r="D9" s="14">
        <v>12791</v>
      </c>
      <c r="E9" s="14">
        <v>1545</v>
      </c>
      <c r="F9" s="14">
        <v>10816</v>
      </c>
      <c r="G9" s="14">
        <v>20010</v>
      </c>
      <c r="H9" s="14">
        <v>24360</v>
      </c>
      <c r="I9" s="14">
        <v>11429</v>
      </c>
      <c r="J9" s="14">
        <v>14917</v>
      </c>
      <c r="K9" s="14">
        <v>11710</v>
      </c>
      <c r="L9" s="14">
        <v>8148</v>
      </c>
      <c r="M9" s="14">
        <v>5447</v>
      </c>
      <c r="N9" s="12">
        <f aca="true" t="shared" si="2" ref="N9:N19">SUM(B9:M9)</f>
        <v>157548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17505</v>
      </c>
      <c r="C10" s="14">
        <f>+C9-C11</f>
        <v>18870</v>
      </c>
      <c r="D10" s="14">
        <f>+D9-D11</f>
        <v>12791</v>
      </c>
      <c r="E10" s="14">
        <f>+E9-E11</f>
        <v>1545</v>
      </c>
      <c r="F10" s="14">
        <f aca="true" t="shared" si="3" ref="F10:M10">+F9-F11</f>
        <v>10816</v>
      </c>
      <c r="G10" s="14">
        <f t="shared" si="3"/>
        <v>20010</v>
      </c>
      <c r="H10" s="14">
        <f t="shared" si="3"/>
        <v>24360</v>
      </c>
      <c r="I10" s="14">
        <f t="shared" si="3"/>
        <v>11429</v>
      </c>
      <c r="J10" s="14">
        <f t="shared" si="3"/>
        <v>14917</v>
      </c>
      <c r="K10" s="14">
        <f t="shared" si="3"/>
        <v>11710</v>
      </c>
      <c r="L10" s="14">
        <f t="shared" si="3"/>
        <v>8148</v>
      </c>
      <c r="M10" s="14">
        <f t="shared" si="3"/>
        <v>5447</v>
      </c>
      <c r="N10" s="12">
        <f t="shared" si="2"/>
        <v>157548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174790</v>
      </c>
      <c r="C12" s="14">
        <f>C13+C14+C15</f>
        <v>140185</v>
      </c>
      <c r="D12" s="14">
        <f>D13+D14+D15</f>
        <v>161092</v>
      </c>
      <c r="E12" s="14">
        <f>E13+E14+E15</f>
        <v>21666</v>
      </c>
      <c r="F12" s="14">
        <f aca="true" t="shared" si="4" ref="F12:M12">F13+F14+F15</f>
        <v>124578</v>
      </c>
      <c r="G12" s="14">
        <f t="shared" si="4"/>
        <v>202144</v>
      </c>
      <c r="H12" s="14">
        <f t="shared" si="4"/>
        <v>172389</v>
      </c>
      <c r="I12" s="14">
        <f t="shared" si="4"/>
        <v>165717</v>
      </c>
      <c r="J12" s="14">
        <f t="shared" si="4"/>
        <v>113112</v>
      </c>
      <c r="K12" s="14">
        <f t="shared" si="4"/>
        <v>131002</v>
      </c>
      <c r="L12" s="14">
        <f t="shared" si="4"/>
        <v>61587</v>
      </c>
      <c r="M12" s="14">
        <f t="shared" si="4"/>
        <v>38354</v>
      </c>
      <c r="N12" s="12">
        <f t="shared" si="2"/>
        <v>1506616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89399</v>
      </c>
      <c r="C13" s="14">
        <v>72831</v>
      </c>
      <c r="D13" s="14">
        <v>81221</v>
      </c>
      <c r="E13" s="14">
        <v>11319</v>
      </c>
      <c r="F13" s="14">
        <v>63221</v>
      </c>
      <c r="G13" s="14">
        <v>103095</v>
      </c>
      <c r="H13" s="14">
        <v>93038</v>
      </c>
      <c r="I13" s="14">
        <v>87490</v>
      </c>
      <c r="J13" s="14">
        <v>58081</v>
      </c>
      <c r="K13" s="14">
        <v>66811</v>
      </c>
      <c r="L13" s="14">
        <v>30752</v>
      </c>
      <c r="M13" s="14">
        <v>18682</v>
      </c>
      <c r="N13" s="12">
        <f t="shared" si="2"/>
        <v>775940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80800</v>
      </c>
      <c r="C14" s="14">
        <v>61428</v>
      </c>
      <c r="D14" s="14">
        <v>76929</v>
      </c>
      <c r="E14" s="14">
        <v>9645</v>
      </c>
      <c r="F14" s="14">
        <v>57436</v>
      </c>
      <c r="G14" s="14">
        <v>91055</v>
      </c>
      <c r="H14" s="14">
        <v>73738</v>
      </c>
      <c r="I14" s="14">
        <v>75320</v>
      </c>
      <c r="J14" s="14">
        <v>51719</v>
      </c>
      <c r="K14" s="14">
        <v>61104</v>
      </c>
      <c r="L14" s="14">
        <v>29030</v>
      </c>
      <c r="M14" s="14">
        <v>18813</v>
      </c>
      <c r="N14" s="12">
        <f t="shared" si="2"/>
        <v>687017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4591</v>
      </c>
      <c r="C15" s="14">
        <v>5926</v>
      </c>
      <c r="D15" s="14">
        <v>2942</v>
      </c>
      <c r="E15" s="14">
        <v>702</v>
      </c>
      <c r="F15" s="14">
        <v>3921</v>
      </c>
      <c r="G15" s="14">
        <v>7994</v>
      </c>
      <c r="H15" s="14">
        <v>5613</v>
      </c>
      <c r="I15" s="14">
        <v>2907</v>
      </c>
      <c r="J15" s="14">
        <v>3312</v>
      </c>
      <c r="K15" s="14">
        <v>3087</v>
      </c>
      <c r="L15" s="14">
        <v>1805</v>
      </c>
      <c r="M15" s="14">
        <v>859</v>
      </c>
      <c r="N15" s="12">
        <f t="shared" si="2"/>
        <v>43659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33407</v>
      </c>
      <c r="C16" s="14">
        <f>C17+C18+C19</f>
        <v>22855</v>
      </c>
      <c r="D16" s="14">
        <f>D17+D18+D19</f>
        <v>25620</v>
      </c>
      <c r="E16" s="14">
        <f>E17+E18+E19</f>
        <v>3329</v>
      </c>
      <c r="F16" s="14">
        <f aca="true" t="shared" si="5" ref="F16:M16">F17+F18+F19</f>
        <v>21040</v>
      </c>
      <c r="G16" s="14">
        <f t="shared" si="5"/>
        <v>34629</v>
      </c>
      <c r="H16" s="14">
        <f t="shared" si="5"/>
        <v>29522</v>
      </c>
      <c r="I16" s="14">
        <f t="shared" si="5"/>
        <v>29933</v>
      </c>
      <c r="J16" s="14">
        <f t="shared" si="5"/>
        <v>20668</v>
      </c>
      <c r="K16" s="14">
        <f t="shared" si="5"/>
        <v>28691</v>
      </c>
      <c r="L16" s="14">
        <f t="shared" si="5"/>
        <v>9906</v>
      </c>
      <c r="M16" s="14">
        <f t="shared" si="5"/>
        <v>5534</v>
      </c>
      <c r="N16" s="12">
        <f t="shared" si="2"/>
        <v>265134</v>
      </c>
    </row>
    <row r="17" spans="1:25" ht="18.75" customHeight="1">
      <c r="A17" s="15" t="s">
        <v>16</v>
      </c>
      <c r="B17" s="14">
        <v>19513</v>
      </c>
      <c r="C17" s="14">
        <v>14531</v>
      </c>
      <c r="D17" s="14">
        <v>13554</v>
      </c>
      <c r="E17" s="14">
        <v>1960</v>
      </c>
      <c r="F17" s="14">
        <v>12096</v>
      </c>
      <c r="G17" s="14">
        <v>20805</v>
      </c>
      <c r="H17" s="14">
        <v>17414</v>
      </c>
      <c r="I17" s="14">
        <v>18592</v>
      </c>
      <c r="J17" s="14">
        <v>12249</v>
      </c>
      <c r="K17" s="14">
        <v>17017</v>
      </c>
      <c r="L17" s="14">
        <v>6102</v>
      </c>
      <c r="M17" s="14">
        <v>3199</v>
      </c>
      <c r="N17" s="12">
        <f t="shared" si="2"/>
        <v>157032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13447</v>
      </c>
      <c r="C18" s="14">
        <v>7788</v>
      </c>
      <c r="D18" s="14">
        <v>11831</v>
      </c>
      <c r="E18" s="14">
        <v>1330</v>
      </c>
      <c r="F18" s="14">
        <v>8570</v>
      </c>
      <c r="G18" s="14">
        <v>13140</v>
      </c>
      <c r="H18" s="14">
        <v>11637</v>
      </c>
      <c r="I18" s="14">
        <v>11005</v>
      </c>
      <c r="J18" s="14">
        <v>8183</v>
      </c>
      <c r="K18" s="14">
        <v>11383</v>
      </c>
      <c r="L18" s="14">
        <v>3655</v>
      </c>
      <c r="M18" s="14">
        <v>2247</v>
      </c>
      <c r="N18" s="12">
        <f t="shared" si="2"/>
        <v>104216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447</v>
      </c>
      <c r="C19" s="14">
        <v>536</v>
      </c>
      <c r="D19" s="14">
        <v>235</v>
      </c>
      <c r="E19" s="14">
        <v>39</v>
      </c>
      <c r="F19" s="14">
        <v>374</v>
      </c>
      <c r="G19" s="14">
        <v>684</v>
      </c>
      <c r="H19" s="14">
        <v>471</v>
      </c>
      <c r="I19" s="14">
        <v>336</v>
      </c>
      <c r="J19" s="14">
        <v>236</v>
      </c>
      <c r="K19" s="14">
        <v>291</v>
      </c>
      <c r="L19" s="14">
        <v>149</v>
      </c>
      <c r="M19" s="14">
        <v>88</v>
      </c>
      <c r="N19" s="12">
        <f t="shared" si="2"/>
        <v>3886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129412</v>
      </c>
      <c r="C20" s="18">
        <f>C21+C22+C23</f>
        <v>83134</v>
      </c>
      <c r="D20" s="18">
        <f>D21+D22+D23</f>
        <v>77137</v>
      </c>
      <c r="E20" s="18">
        <f>E21+E22+E23</f>
        <v>11598</v>
      </c>
      <c r="F20" s="18">
        <f aca="true" t="shared" si="6" ref="F20:M20">F21+F22+F23</f>
        <v>66625</v>
      </c>
      <c r="G20" s="18">
        <f t="shared" si="6"/>
        <v>106217</v>
      </c>
      <c r="H20" s="18">
        <f t="shared" si="6"/>
        <v>110014</v>
      </c>
      <c r="I20" s="18">
        <f t="shared" si="6"/>
        <v>104390</v>
      </c>
      <c r="J20" s="18">
        <f t="shared" si="6"/>
        <v>69458</v>
      </c>
      <c r="K20" s="18">
        <f t="shared" si="6"/>
        <v>104519</v>
      </c>
      <c r="L20" s="18">
        <f t="shared" si="6"/>
        <v>40774</v>
      </c>
      <c r="M20" s="18">
        <f t="shared" si="6"/>
        <v>23714</v>
      </c>
      <c r="N20" s="12">
        <f aca="true" t="shared" si="7" ref="N20:N26">SUM(B20:M20)</f>
        <v>926992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72845</v>
      </c>
      <c r="C21" s="14">
        <v>50157</v>
      </c>
      <c r="D21" s="14">
        <v>46036</v>
      </c>
      <c r="E21" s="14">
        <v>6966</v>
      </c>
      <c r="F21" s="14">
        <v>39348</v>
      </c>
      <c r="G21" s="14">
        <v>63964</v>
      </c>
      <c r="H21" s="14">
        <v>67554</v>
      </c>
      <c r="I21" s="14">
        <v>61543</v>
      </c>
      <c r="J21" s="14">
        <v>40469</v>
      </c>
      <c r="K21" s="14">
        <v>57965</v>
      </c>
      <c r="L21" s="14">
        <v>22869</v>
      </c>
      <c r="M21" s="14">
        <v>12884</v>
      </c>
      <c r="N21" s="12">
        <f t="shared" si="7"/>
        <v>542600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54272</v>
      </c>
      <c r="C22" s="14">
        <v>30866</v>
      </c>
      <c r="D22" s="14">
        <v>30007</v>
      </c>
      <c r="E22" s="14">
        <v>4395</v>
      </c>
      <c r="F22" s="14">
        <v>25830</v>
      </c>
      <c r="G22" s="14">
        <v>39536</v>
      </c>
      <c r="H22" s="14">
        <v>40511</v>
      </c>
      <c r="I22" s="14">
        <v>41256</v>
      </c>
      <c r="J22" s="14">
        <v>27684</v>
      </c>
      <c r="K22" s="14">
        <v>44864</v>
      </c>
      <c r="L22" s="14">
        <v>17136</v>
      </c>
      <c r="M22" s="14">
        <v>10440</v>
      </c>
      <c r="N22" s="12">
        <f t="shared" si="7"/>
        <v>366797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2295</v>
      </c>
      <c r="C23" s="14">
        <v>2111</v>
      </c>
      <c r="D23" s="14">
        <v>1094</v>
      </c>
      <c r="E23" s="14">
        <v>237</v>
      </c>
      <c r="F23" s="14">
        <v>1447</v>
      </c>
      <c r="G23" s="14">
        <v>2717</v>
      </c>
      <c r="H23" s="14">
        <v>1949</v>
      </c>
      <c r="I23" s="14">
        <v>1591</v>
      </c>
      <c r="J23" s="14">
        <v>1305</v>
      </c>
      <c r="K23" s="14">
        <v>1690</v>
      </c>
      <c r="L23" s="14">
        <v>769</v>
      </c>
      <c r="M23" s="14">
        <v>390</v>
      </c>
      <c r="N23" s="12">
        <f t="shared" si="7"/>
        <v>17595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168821</v>
      </c>
      <c r="C24" s="14">
        <f>C25+C26</f>
        <v>129846</v>
      </c>
      <c r="D24" s="14">
        <f>D25+D26</f>
        <v>124320</v>
      </c>
      <c r="E24" s="14">
        <f>E25+E26</f>
        <v>21111</v>
      </c>
      <c r="F24" s="14">
        <f aca="true" t="shared" si="8" ref="F24:M24">F25+F26</f>
        <v>121056</v>
      </c>
      <c r="G24" s="14">
        <f t="shared" si="8"/>
        <v>183593</v>
      </c>
      <c r="H24" s="14">
        <f t="shared" si="8"/>
        <v>154405</v>
      </c>
      <c r="I24" s="14">
        <f t="shared" si="8"/>
        <v>126900</v>
      </c>
      <c r="J24" s="14">
        <f t="shared" si="8"/>
        <v>96657</v>
      </c>
      <c r="K24" s="14">
        <f t="shared" si="8"/>
        <v>105668</v>
      </c>
      <c r="L24" s="14">
        <f t="shared" si="8"/>
        <v>34906</v>
      </c>
      <c r="M24" s="14">
        <f t="shared" si="8"/>
        <v>20657</v>
      </c>
      <c r="N24" s="12">
        <f t="shared" si="7"/>
        <v>1287940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74483</v>
      </c>
      <c r="C25" s="14">
        <v>62754</v>
      </c>
      <c r="D25" s="14">
        <v>60991</v>
      </c>
      <c r="E25" s="14">
        <v>11539</v>
      </c>
      <c r="F25" s="14">
        <v>57994</v>
      </c>
      <c r="G25" s="14">
        <v>92329</v>
      </c>
      <c r="H25" s="14">
        <v>79883</v>
      </c>
      <c r="I25" s="14">
        <v>56099</v>
      </c>
      <c r="J25" s="14">
        <v>49562</v>
      </c>
      <c r="K25" s="14">
        <v>47902</v>
      </c>
      <c r="L25" s="14">
        <v>15997</v>
      </c>
      <c r="M25" s="14">
        <v>8250</v>
      </c>
      <c r="N25" s="12">
        <f t="shared" si="7"/>
        <v>617783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94338</v>
      </c>
      <c r="C26" s="14">
        <v>67092</v>
      </c>
      <c r="D26" s="14">
        <v>63329</v>
      </c>
      <c r="E26" s="14">
        <v>9572</v>
      </c>
      <c r="F26" s="14">
        <v>63062</v>
      </c>
      <c r="G26" s="14">
        <v>91264</v>
      </c>
      <c r="H26" s="14">
        <v>74522</v>
      </c>
      <c r="I26" s="14">
        <v>70801</v>
      </c>
      <c r="J26" s="14">
        <v>47095</v>
      </c>
      <c r="K26" s="14">
        <v>57766</v>
      </c>
      <c r="L26" s="14">
        <v>18909</v>
      </c>
      <c r="M26" s="14">
        <v>12407</v>
      </c>
      <c r="N26" s="12">
        <f t="shared" si="7"/>
        <v>670157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1063180.4456851</v>
      </c>
      <c r="C36" s="61">
        <f aca="true" t="shared" si="11" ref="C36:M36">C37+C38+C39+C40</f>
        <v>774217.069145</v>
      </c>
      <c r="D36" s="61">
        <f t="shared" si="11"/>
        <v>737724.870048</v>
      </c>
      <c r="E36" s="61">
        <f t="shared" si="11"/>
        <v>149587.5063816</v>
      </c>
      <c r="F36" s="61">
        <f t="shared" si="11"/>
        <v>729153.21903575</v>
      </c>
      <c r="G36" s="61">
        <f t="shared" si="11"/>
        <v>918424.0722</v>
      </c>
      <c r="H36" s="61">
        <f t="shared" si="11"/>
        <v>965091.5810000001</v>
      </c>
      <c r="I36" s="61">
        <f t="shared" si="11"/>
        <v>841546.2018542</v>
      </c>
      <c r="J36" s="61">
        <f t="shared" si="11"/>
        <v>680706.6640516</v>
      </c>
      <c r="K36" s="61">
        <f t="shared" si="11"/>
        <v>788925.5819183999</v>
      </c>
      <c r="L36" s="61">
        <f t="shared" si="11"/>
        <v>381268.86823902995</v>
      </c>
      <c r="M36" s="61">
        <f t="shared" si="11"/>
        <v>225330.31294336</v>
      </c>
      <c r="N36" s="61">
        <f>N37+N38+N39+N40</f>
        <v>8255156.39250204</v>
      </c>
    </row>
    <row r="37" spans="1:14" ht="18.75" customHeight="1">
      <c r="A37" s="58" t="s">
        <v>55</v>
      </c>
      <c r="B37" s="55">
        <f aca="true" t="shared" si="12" ref="B37:M37">B29*B7</f>
        <v>1063168.902</v>
      </c>
      <c r="C37" s="55">
        <f t="shared" si="12"/>
        <v>774142.3559999999</v>
      </c>
      <c r="D37" s="55">
        <f t="shared" si="12"/>
        <v>727662.208</v>
      </c>
      <c r="E37" s="55">
        <f t="shared" si="12"/>
        <v>149313.4049</v>
      </c>
      <c r="F37" s="55">
        <f t="shared" si="12"/>
        <v>729179.685</v>
      </c>
      <c r="G37" s="55">
        <f t="shared" si="12"/>
        <v>918549.5365</v>
      </c>
      <c r="H37" s="55">
        <f t="shared" si="12"/>
        <v>964941.885</v>
      </c>
      <c r="I37" s="55">
        <f t="shared" si="12"/>
        <v>841493.1324</v>
      </c>
      <c r="J37" s="55">
        <f t="shared" si="12"/>
        <v>680592.0628000001</v>
      </c>
      <c r="K37" s="55">
        <f t="shared" si="12"/>
        <v>788708.3709999999</v>
      </c>
      <c r="L37" s="55">
        <f t="shared" si="12"/>
        <v>381142.2019</v>
      </c>
      <c r="M37" s="55">
        <f t="shared" si="12"/>
        <v>225297.3358</v>
      </c>
      <c r="N37" s="57">
        <f>SUM(B37:M37)</f>
        <v>8244191.0813</v>
      </c>
    </row>
    <row r="38" spans="1:14" ht="18.75" customHeight="1">
      <c r="A38" s="58" t="s">
        <v>56</v>
      </c>
      <c r="B38" s="55">
        <f aca="true" t="shared" si="13" ref="B38:M38">B30*B7</f>
        <v>-3245.5363149</v>
      </c>
      <c r="C38" s="55">
        <f t="shared" si="13"/>
        <v>-2317.806855</v>
      </c>
      <c r="D38" s="55">
        <f t="shared" si="13"/>
        <v>-2225.3079519999997</v>
      </c>
      <c r="E38" s="55">
        <f t="shared" si="13"/>
        <v>-372.17851840000003</v>
      </c>
      <c r="F38" s="55">
        <f t="shared" si="13"/>
        <v>-2187.86596425</v>
      </c>
      <c r="G38" s="55">
        <f t="shared" si="13"/>
        <v>-2787.6243000000004</v>
      </c>
      <c r="H38" s="55">
        <f t="shared" si="13"/>
        <v>-2747.864</v>
      </c>
      <c r="I38" s="55">
        <f t="shared" si="13"/>
        <v>-2493.5305458</v>
      </c>
      <c r="J38" s="55">
        <f t="shared" si="13"/>
        <v>-2003.9987484</v>
      </c>
      <c r="K38" s="55">
        <f t="shared" si="13"/>
        <v>-2385.0290815999997</v>
      </c>
      <c r="L38" s="55">
        <f t="shared" si="13"/>
        <v>-1144.4936609699998</v>
      </c>
      <c r="M38" s="55">
        <f t="shared" si="13"/>
        <v>-686.0628566400001</v>
      </c>
      <c r="N38" s="25">
        <f>SUM(B38:M38)</f>
        <v>-24597.298797960004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-66519</v>
      </c>
      <c r="C42" s="25">
        <f aca="true" t="shared" si="15" ref="C42:M42">+C43+C46+C54+C55</f>
        <v>-71706</v>
      </c>
      <c r="D42" s="25">
        <f t="shared" si="15"/>
        <v>-49105.8</v>
      </c>
      <c r="E42" s="25">
        <f t="shared" si="15"/>
        <v>-3871</v>
      </c>
      <c r="F42" s="25">
        <f t="shared" si="15"/>
        <v>-41100.8</v>
      </c>
      <c r="G42" s="25">
        <f t="shared" si="15"/>
        <v>-76038</v>
      </c>
      <c r="H42" s="25">
        <f t="shared" si="15"/>
        <v>-93068</v>
      </c>
      <c r="I42" s="25">
        <f t="shared" si="15"/>
        <v>-43430.2</v>
      </c>
      <c r="J42" s="25">
        <f t="shared" si="15"/>
        <v>-56684.6</v>
      </c>
      <c r="K42" s="25">
        <f t="shared" si="15"/>
        <v>-44498</v>
      </c>
      <c r="L42" s="25">
        <f t="shared" si="15"/>
        <v>-30962.4</v>
      </c>
      <c r="M42" s="25">
        <f t="shared" si="15"/>
        <v>-20698.6</v>
      </c>
      <c r="N42" s="25">
        <f>+N43+N46+N54+N55</f>
        <v>-597682.3999999999</v>
      </c>
    </row>
    <row r="43" spans="1:14" ht="18.75" customHeight="1">
      <c r="A43" s="17" t="s">
        <v>60</v>
      </c>
      <c r="B43" s="26">
        <f>B44+B45</f>
        <v>-66519</v>
      </c>
      <c r="C43" s="26">
        <f>C44+C45</f>
        <v>-71706</v>
      </c>
      <c r="D43" s="26">
        <f>D44+D45</f>
        <v>-48605.8</v>
      </c>
      <c r="E43" s="26">
        <f>E44+E45</f>
        <v>-5871</v>
      </c>
      <c r="F43" s="26">
        <f aca="true" t="shared" si="16" ref="F43:M43">F44+F45</f>
        <v>-41100.8</v>
      </c>
      <c r="G43" s="26">
        <f t="shared" si="16"/>
        <v>-76038</v>
      </c>
      <c r="H43" s="26">
        <f t="shared" si="16"/>
        <v>-92568</v>
      </c>
      <c r="I43" s="26">
        <f t="shared" si="16"/>
        <v>-43430.2</v>
      </c>
      <c r="J43" s="26">
        <f t="shared" si="16"/>
        <v>-56684.6</v>
      </c>
      <c r="K43" s="26">
        <f t="shared" si="16"/>
        <v>-44498</v>
      </c>
      <c r="L43" s="26">
        <f t="shared" si="16"/>
        <v>-30962.4</v>
      </c>
      <c r="M43" s="26">
        <f t="shared" si="16"/>
        <v>-20698.6</v>
      </c>
      <c r="N43" s="25">
        <f aca="true" t="shared" si="17" ref="N43:N55">SUM(B43:M43)</f>
        <v>-598682.3999999999</v>
      </c>
    </row>
    <row r="44" spans="1:25" ht="18.75" customHeight="1">
      <c r="A44" s="13" t="s">
        <v>61</v>
      </c>
      <c r="B44" s="20">
        <f>ROUND(-B9*$D$3,2)</f>
        <v>-66519</v>
      </c>
      <c r="C44" s="20">
        <f>ROUND(-C9*$D$3,2)</f>
        <v>-71706</v>
      </c>
      <c r="D44" s="20">
        <f>ROUND(-D9*$D$3,2)</f>
        <v>-48605.8</v>
      </c>
      <c r="E44" s="20">
        <f>ROUND(-E9*$D$3,2)</f>
        <v>-5871</v>
      </c>
      <c r="F44" s="20">
        <f aca="true" t="shared" si="18" ref="F44:M44">ROUND(-F9*$D$3,2)</f>
        <v>-41100.8</v>
      </c>
      <c r="G44" s="20">
        <f t="shared" si="18"/>
        <v>-76038</v>
      </c>
      <c r="H44" s="20">
        <f t="shared" si="18"/>
        <v>-92568</v>
      </c>
      <c r="I44" s="20">
        <f t="shared" si="18"/>
        <v>-43430.2</v>
      </c>
      <c r="J44" s="20">
        <f t="shared" si="18"/>
        <v>-56684.6</v>
      </c>
      <c r="K44" s="20">
        <f t="shared" si="18"/>
        <v>-44498</v>
      </c>
      <c r="L44" s="20">
        <f t="shared" si="18"/>
        <v>-30962.4</v>
      </c>
      <c r="M44" s="20">
        <f t="shared" si="18"/>
        <v>-20698.6</v>
      </c>
      <c r="N44" s="47">
        <f t="shared" si="17"/>
        <v>-598682.3999999999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2000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2000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996661.4456851</v>
      </c>
      <c r="C57" s="29">
        <f t="shared" si="21"/>
        <v>702511.069145</v>
      </c>
      <c r="D57" s="29">
        <f t="shared" si="21"/>
        <v>688619.070048</v>
      </c>
      <c r="E57" s="29">
        <f t="shared" si="21"/>
        <v>145716.5063816</v>
      </c>
      <c r="F57" s="29">
        <f t="shared" si="21"/>
        <v>688052.41903575</v>
      </c>
      <c r="G57" s="29">
        <f t="shared" si="21"/>
        <v>842386.0722</v>
      </c>
      <c r="H57" s="29">
        <f t="shared" si="21"/>
        <v>872023.5810000001</v>
      </c>
      <c r="I57" s="29">
        <f t="shared" si="21"/>
        <v>798116.0018542</v>
      </c>
      <c r="J57" s="29">
        <f t="shared" si="21"/>
        <v>624022.0640516</v>
      </c>
      <c r="K57" s="29">
        <f t="shared" si="21"/>
        <v>744427.5819183999</v>
      </c>
      <c r="L57" s="29">
        <f t="shared" si="21"/>
        <v>350306.4682390299</v>
      </c>
      <c r="M57" s="29">
        <f t="shared" si="21"/>
        <v>204631.71294336</v>
      </c>
      <c r="N57" s="29">
        <f>SUM(B57:M57)</f>
        <v>7657473.99250204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996661.4500000001</v>
      </c>
      <c r="C60" s="36">
        <f aca="true" t="shared" si="22" ref="C60:M60">SUM(C61:C74)</f>
        <v>702511.0700000001</v>
      </c>
      <c r="D60" s="36">
        <f t="shared" si="22"/>
        <v>688619.07</v>
      </c>
      <c r="E60" s="36">
        <f t="shared" si="22"/>
        <v>145716.5</v>
      </c>
      <c r="F60" s="36">
        <f t="shared" si="22"/>
        <v>688052.42</v>
      </c>
      <c r="G60" s="36">
        <f t="shared" si="22"/>
        <v>842386.08</v>
      </c>
      <c r="H60" s="36">
        <f t="shared" si="22"/>
        <v>872023.59</v>
      </c>
      <c r="I60" s="36">
        <f t="shared" si="22"/>
        <v>798116</v>
      </c>
      <c r="J60" s="36">
        <f t="shared" si="22"/>
        <v>624022.06</v>
      </c>
      <c r="K60" s="36">
        <f t="shared" si="22"/>
        <v>744427.58</v>
      </c>
      <c r="L60" s="36">
        <f t="shared" si="22"/>
        <v>350306.47</v>
      </c>
      <c r="M60" s="36">
        <f t="shared" si="22"/>
        <v>204631.72</v>
      </c>
      <c r="N60" s="29">
        <f>SUM(N61:N74)</f>
        <v>7657474.01</v>
      </c>
    </row>
    <row r="61" spans="1:15" ht="18.75" customHeight="1">
      <c r="A61" s="17" t="s">
        <v>75</v>
      </c>
      <c r="B61" s="36">
        <v>194724.52</v>
      </c>
      <c r="C61" s="36">
        <v>203863.44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398587.95999999996</v>
      </c>
      <c r="O61"/>
    </row>
    <row r="62" spans="1:15" ht="18.75" customHeight="1">
      <c r="A62" s="17" t="s">
        <v>76</v>
      </c>
      <c r="B62" s="36">
        <v>801936.93</v>
      </c>
      <c r="C62" s="36">
        <v>498647.63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1300584.56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688619.07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688619.07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145716.5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145716.5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688052.42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688052.42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842386.08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842386.08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679832.6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679832.6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192190.99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192190.99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798116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798116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624022.06</v>
      </c>
      <c r="K70" s="35">
        <v>0</v>
      </c>
      <c r="L70" s="35">
        <v>0</v>
      </c>
      <c r="M70" s="35">
        <v>0</v>
      </c>
      <c r="N70" s="29">
        <f t="shared" si="23"/>
        <v>624022.06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744427.58</v>
      </c>
      <c r="L71" s="35">
        <v>0</v>
      </c>
      <c r="M71" s="62"/>
      <c r="N71" s="26">
        <f t="shared" si="23"/>
        <v>744427.58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350306.47</v>
      </c>
      <c r="M72" s="35">
        <v>0</v>
      </c>
      <c r="N72" s="29">
        <f t="shared" si="23"/>
        <v>350306.47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204631.72</v>
      </c>
      <c r="N73" s="26">
        <f t="shared" si="23"/>
        <v>204631.72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2.269745285530412</v>
      </c>
      <c r="C78" s="45">
        <v>2.2391875299856068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1.9787322145605195</v>
      </c>
      <c r="C79" s="45">
        <v>1.8660531131928288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1.814640612649641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2.524726263423855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2.118923089768682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1.6802704612023938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1.976727964257739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1.9330714043629127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1.919721061147572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2.1622640307599457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2.067469225918918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2.4547155132855822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2.404651921364267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2017-04-07T17:56:43Z</dcterms:modified>
  <cp:category/>
  <cp:version/>
  <cp:contentType/>
  <cp:contentStatus/>
</cp:coreProperties>
</file>