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<sst xmlns="http://schemas.openxmlformats.org/spreadsheetml/2006/main" count="105" uniqueCount="103">
  <si>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</si>
  <si>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</si>
  <si>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</si>
  <si>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</si>
  <si>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</si>
  <si>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</si>
  <si>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</si>
  <si>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</si>
  <si>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</si>
  <si>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</si>
  <si>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</si>
  <si>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</si>
  <si>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</si>
  <si>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</si>
  <si>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</si>
  <si>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</si>
  <si>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</si>
  <si>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</si>
  <si>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</si>
  <si>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</si>
  <si>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</si>
  <si>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</si>
  <si>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</si>
  <si>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</si>
  <si>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</si>
  <si>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</si>
  <si>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</si>
  <si>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</si>
  <si>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</si>
  <si>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</si>
  <si>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</si>
  <si>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</si>
  <si>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</si>
  <si>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</si>
  <si>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</si>
  <si>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</si>
  <si>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</si>
  <si>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</si>
  <si>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</si>
  <si>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</si>
  <si>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</si>
  <si>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</si>
  <si>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</si>
  <si>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</si>
  <si>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</si>
  <si>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</si>
  <si>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</si>
  <si>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</si>
  <si>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</si>
  <si>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</si>
  <si>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</si>
  <si>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</si>
  <si>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</si>
  <si>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</si>
  <si>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</si>
  <si>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</si>
  <si>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</si>
  <si>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</si>
  <si>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</si>
  <si>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</si>
  <si>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</si>
  <si>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</si>
  <si>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</si>
  <si>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</si>
  <si>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</si>
  <si>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</si>
  <si>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</si>
  <si>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</si>
  <si>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</si>
  <si>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</si>
  <si>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</si>
  <si>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</si>
  <si>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</si>
  <si>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</si>
  <si>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</si>
  <si>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</si>
  <si>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</si>
  <si>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</si>
  <si>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</si>
  <si>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</si>
  <si>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</si>
  <si>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</si>
  <si>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</si>
  <si>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</si>
  <si>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</si>
  <si>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</si>
  <si>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</si>
  <si>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</si>
  <si>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</si>
  <si>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</si>
  <si>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</si>
  <si>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</si>
  <si>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</si>
  <si>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</si>
  <si>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</si>
  <si>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</si>
  <si>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</si>
  <si>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</si>
  <si>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</si>
  <si>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28/03/17 - VENCIMENTO 07/04/17</t>
  </si>
  <si>
    <t>5.4. Revisão de Remuneração pelo Serviço Atende (1)</t>
  </si>
  <si>
    <t>8. Tarifa de Remuneração por Passageiro (2)</t>
  </si>
  <si>
    <t>Nota: (1) Revisão de remuneração do serviço atende, horas extras, período de julho a novembro/16, e veículos, de agosto a novembro/16.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</si>
</sst>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5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5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5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524296</v>
      </c>
      <c r="C7" s="10">
        <f>C8+C20+C24</f>
        <v>397226</v>
      </c>
      <c r="D7" s="10">
        <f>D8+D20+D24</f>
        <v>399517</v>
      </c>
      <c r="E7" s="10">
        <f>E8+E20+E24</f>
        <v>56956</v>
      </c>
      <c r="F7" s="10">
        <f aca="true" t="shared" si="0" ref="F7:M7">F8+F20+F24</f>
        <v>338195</v>
      </c>
      <c r="G7" s="10">
        <f t="shared" si="0"/>
        <v>546196</v>
      </c>
      <c r="H7" s="10">
        <f t="shared" si="0"/>
        <v>491354</v>
      </c>
      <c r="I7" s="10">
        <f t="shared" si="0"/>
        <v>438876</v>
      </c>
      <c r="J7" s="10">
        <f t="shared" si="0"/>
        <v>311602</v>
      </c>
      <c r="K7" s="10">
        <f t="shared" si="0"/>
        <v>380866</v>
      </c>
      <c r="L7" s="10">
        <f t="shared" si="0"/>
        <v>155189</v>
      </c>
      <c r="M7" s="10">
        <f t="shared" si="0"/>
        <v>93450</v>
      </c>
      <c r="N7" s="10">
        <f>+N8+N20+N24</f>
        <v>4133723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225468</v>
      </c>
      <c r="C8" s="12">
        <f>+C9+C12+C16</f>
        <v>182623</v>
      </c>
      <c r="D8" s="12">
        <f>+D9+D12+D16</f>
        <v>199240</v>
      </c>
      <c r="E8" s="12">
        <f>+E9+E12+E16</f>
        <v>25835</v>
      </c>
      <c r="F8" s="12">
        <f aca="true" t="shared" si="1" ref="F8:M8">+F9+F12+F16</f>
        <v>153774</v>
      </c>
      <c r="G8" s="12">
        <f t="shared" si="1"/>
        <v>257318</v>
      </c>
      <c r="H8" s="12">
        <f t="shared" si="1"/>
        <v>226873</v>
      </c>
      <c r="I8" s="12">
        <f t="shared" si="1"/>
        <v>206321</v>
      </c>
      <c r="J8" s="12">
        <f t="shared" si="1"/>
        <v>147808</v>
      </c>
      <c r="K8" s="12">
        <f t="shared" si="1"/>
        <v>170721</v>
      </c>
      <c r="L8" s="12">
        <f t="shared" si="1"/>
        <v>79675</v>
      </c>
      <c r="M8" s="12">
        <f t="shared" si="1"/>
        <v>49206</v>
      </c>
      <c r="N8" s="12">
        <f>SUM(B8:M8)</f>
        <v>1924862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18165</v>
      </c>
      <c r="C9" s="14">
        <v>19058</v>
      </c>
      <c r="D9" s="14">
        <v>13261</v>
      </c>
      <c r="E9" s="14">
        <v>1452</v>
      </c>
      <c r="F9" s="14">
        <v>10828</v>
      </c>
      <c r="G9" s="14">
        <v>20902</v>
      </c>
      <c r="H9" s="14">
        <v>25339</v>
      </c>
      <c r="I9" s="14">
        <v>11624</v>
      </c>
      <c r="J9" s="14">
        <v>15112</v>
      </c>
      <c r="K9" s="14">
        <v>12058</v>
      </c>
      <c r="L9" s="14">
        <v>8551</v>
      </c>
      <c r="M9" s="14">
        <v>5557</v>
      </c>
      <c r="N9" s="12">
        <f aca="true" t="shared" si="2" ref="N9:N19">SUM(B9:M9)</f>
        <v>161907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18165</v>
      </c>
      <c r="C10" s="14">
        <f>+C9-C11</f>
        <v>19058</v>
      </c>
      <c r="D10" s="14">
        <f>+D9-D11</f>
        <v>13261</v>
      </c>
      <c r="E10" s="14">
        <f>+E9-E11</f>
        <v>1452</v>
      </c>
      <c r="F10" s="14">
        <f aca="true" t="shared" si="3" ref="F10:M10">+F9-F11</f>
        <v>10828</v>
      </c>
      <c r="G10" s="14">
        <f t="shared" si="3"/>
        <v>20902</v>
      </c>
      <c r="H10" s="14">
        <f t="shared" si="3"/>
        <v>25339</v>
      </c>
      <c r="I10" s="14">
        <f t="shared" si="3"/>
        <v>11624</v>
      </c>
      <c r="J10" s="14">
        <f t="shared" si="3"/>
        <v>15112</v>
      </c>
      <c r="K10" s="14">
        <f t="shared" si="3"/>
        <v>12058</v>
      </c>
      <c r="L10" s="14">
        <f t="shared" si="3"/>
        <v>8551</v>
      </c>
      <c r="M10" s="14">
        <f t="shared" si="3"/>
        <v>5557</v>
      </c>
      <c r="N10" s="12">
        <f t="shared" si="2"/>
        <v>161907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174144</v>
      </c>
      <c r="C12" s="14">
        <f>C13+C14+C15</f>
        <v>140742</v>
      </c>
      <c r="D12" s="14">
        <f>D13+D14+D15</f>
        <v>160600</v>
      </c>
      <c r="E12" s="14">
        <f>E13+E14+E15</f>
        <v>21213</v>
      </c>
      <c r="F12" s="14">
        <f aca="true" t="shared" si="4" ref="F12:M12">F13+F14+F15</f>
        <v>122285</v>
      </c>
      <c r="G12" s="14">
        <f t="shared" si="4"/>
        <v>202061</v>
      </c>
      <c r="H12" s="14">
        <f t="shared" si="4"/>
        <v>171909</v>
      </c>
      <c r="I12" s="14">
        <f t="shared" si="4"/>
        <v>164982</v>
      </c>
      <c r="J12" s="14">
        <f t="shared" si="4"/>
        <v>112216</v>
      </c>
      <c r="K12" s="14">
        <f t="shared" si="4"/>
        <v>130093</v>
      </c>
      <c r="L12" s="14">
        <f t="shared" si="4"/>
        <v>61422</v>
      </c>
      <c r="M12" s="14">
        <f t="shared" si="4"/>
        <v>38348</v>
      </c>
      <c r="N12" s="12">
        <f t="shared" si="2"/>
        <v>1500015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89680</v>
      </c>
      <c r="C13" s="14">
        <v>73329</v>
      </c>
      <c r="D13" s="14">
        <v>81350</v>
      </c>
      <c r="E13" s="14">
        <v>10956</v>
      </c>
      <c r="F13" s="14">
        <v>61982</v>
      </c>
      <c r="G13" s="14">
        <v>102912</v>
      </c>
      <c r="H13" s="14">
        <v>92213</v>
      </c>
      <c r="I13" s="14">
        <v>87331</v>
      </c>
      <c r="J13" s="14">
        <v>57621</v>
      </c>
      <c r="K13" s="14">
        <v>66370</v>
      </c>
      <c r="L13" s="14">
        <v>30697</v>
      </c>
      <c r="M13" s="14">
        <v>18541</v>
      </c>
      <c r="N13" s="12">
        <f t="shared" si="2"/>
        <v>772982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79854</v>
      </c>
      <c r="C14" s="14">
        <v>61463</v>
      </c>
      <c r="D14" s="14">
        <v>76296</v>
      </c>
      <c r="E14" s="14">
        <v>9559</v>
      </c>
      <c r="F14" s="14">
        <v>56298</v>
      </c>
      <c r="G14" s="14">
        <v>90981</v>
      </c>
      <c r="H14" s="14">
        <v>73946</v>
      </c>
      <c r="I14" s="14">
        <v>74688</v>
      </c>
      <c r="J14" s="14">
        <v>51242</v>
      </c>
      <c r="K14" s="14">
        <v>60547</v>
      </c>
      <c r="L14" s="14">
        <v>28786</v>
      </c>
      <c r="M14" s="14">
        <v>18963</v>
      </c>
      <c r="N14" s="12">
        <f t="shared" si="2"/>
        <v>682623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4610</v>
      </c>
      <c r="C15" s="14">
        <v>5950</v>
      </c>
      <c r="D15" s="14">
        <v>2954</v>
      </c>
      <c r="E15" s="14">
        <v>698</v>
      </c>
      <c r="F15" s="14">
        <v>4005</v>
      </c>
      <c r="G15" s="14">
        <v>8168</v>
      </c>
      <c r="H15" s="14">
        <v>5750</v>
      </c>
      <c r="I15" s="14">
        <v>2963</v>
      </c>
      <c r="J15" s="14">
        <v>3353</v>
      </c>
      <c r="K15" s="14">
        <v>3176</v>
      </c>
      <c r="L15" s="14">
        <v>1939</v>
      </c>
      <c r="M15" s="14">
        <v>844</v>
      </c>
      <c r="N15" s="12">
        <f t="shared" si="2"/>
        <v>44410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33159</v>
      </c>
      <c r="C16" s="14">
        <f>C17+C18+C19</f>
        <v>22823</v>
      </c>
      <c r="D16" s="14">
        <f>D17+D18+D19</f>
        <v>25379</v>
      </c>
      <c r="E16" s="14">
        <f>E17+E18+E19</f>
        <v>3170</v>
      </c>
      <c r="F16" s="14">
        <f aca="true" t="shared" si="5" ref="F16:M16">F17+F18+F19</f>
        <v>20661</v>
      </c>
      <c r="G16" s="14">
        <f t="shared" si="5"/>
        <v>34355</v>
      </c>
      <c r="H16" s="14">
        <f t="shared" si="5"/>
        <v>29625</v>
      </c>
      <c r="I16" s="14">
        <f t="shared" si="5"/>
        <v>29715</v>
      </c>
      <c r="J16" s="14">
        <f t="shared" si="5"/>
        <v>20480</v>
      </c>
      <c r="K16" s="14">
        <f t="shared" si="5"/>
        <v>28570</v>
      </c>
      <c r="L16" s="14">
        <f t="shared" si="5"/>
        <v>9702</v>
      </c>
      <c r="M16" s="14">
        <f t="shared" si="5"/>
        <v>5301</v>
      </c>
      <c r="N16" s="12">
        <f t="shared" si="2"/>
        <v>262940</v>
      </c>
    </row>
    <row r="17" spans="1:25" ht="18.75" customHeight="1">
      <c r="A17" s="15" t="s">
        <v>16</v>
      </c>
      <c r="B17" s="14">
        <v>19473</v>
      </c>
      <c r="C17" s="14">
        <v>14471</v>
      </c>
      <c r="D17" s="14">
        <v>13487</v>
      </c>
      <c r="E17" s="14">
        <v>1874</v>
      </c>
      <c r="F17" s="14">
        <v>11924</v>
      </c>
      <c r="G17" s="14">
        <v>20728</v>
      </c>
      <c r="H17" s="14">
        <v>17516</v>
      </c>
      <c r="I17" s="14">
        <v>18595</v>
      </c>
      <c r="J17" s="14">
        <v>12071</v>
      </c>
      <c r="K17" s="14">
        <v>17090</v>
      </c>
      <c r="L17" s="14">
        <v>6040</v>
      </c>
      <c r="M17" s="14">
        <v>3081</v>
      </c>
      <c r="N17" s="12">
        <f t="shared" si="2"/>
        <v>156350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13233</v>
      </c>
      <c r="C18" s="14">
        <v>7807</v>
      </c>
      <c r="D18" s="14">
        <v>11657</v>
      </c>
      <c r="E18" s="14">
        <v>1245</v>
      </c>
      <c r="F18" s="14">
        <v>8340</v>
      </c>
      <c r="G18" s="14">
        <v>12938</v>
      </c>
      <c r="H18" s="14">
        <v>11635</v>
      </c>
      <c r="I18" s="14">
        <v>10788</v>
      </c>
      <c r="J18" s="14">
        <v>8157</v>
      </c>
      <c r="K18" s="14">
        <v>11215</v>
      </c>
      <c r="L18" s="14">
        <v>3499</v>
      </c>
      <c r="M18" s="14">
        <v>2133</v>
      </c>
      <c r="N18" s="12">
        <f t="shared" si="2"/>
        <v>102647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453</v>
      </c>
      <c r="C19" s="14">
        <v>545</v>
      </c>
      <c r="D19" s="14">
        <v>235</v>
      </c>
      <c r="E19" s="14">
        <v>51</v>
      </c>
      <c r="F19" s="14">
        <v>397</v>
      </c>
      <c r="G19" s="14">
        <v>689</v>
      </c>
      <c r="H19" s="14">
        <v>474</v>
      </c>
      <c r="I19" s="14">
        <v>332</v>
      </c>
      <c r="J19" s="14">
        <v>252</v>
      </c>
      <c r="K19" s="14">
        <v>265</v>
      </c>
      <c r="L19" s="14">
        <v>163</v>
      </c>
      <c r="M19" s="14">
        <v>87</v>
      </c>
      <c r="N19" s="12">
        <f t="shared" si="2"/>
        <v>3943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129328</v>
      </c>
      <c r="C20" s="18">
        <f>C21+C22+C23</f>
        <v>83286</v>
      </c>
      <c r="D20" s="18">
        <f>D21+D22+D23</f>
        <v>77365</v>
      </c>
      <c r="E20" s="18">
        <f>E21+E22+E23</f>
        <v>10932</v>
      </c>
      <c r="F20" s="18">
        <f aca="true" t="shared" si="6" ref="F20:M20">F21+F22+F23</f>
        <v>65719</v>
      </c>
      <c r="G20" s="18">
        <f t="shared" si="6"/>
        <v>106594</v>
      </c>
      <c r="H20" s="18">
        <f t="shared" si="6"/>
        <v>110989</v>
      </c>
      <c r="I20" s="18">
        <f t="shared" si="6"/>
        <v>105063</v>
      </c>
      <c r="J20" s="18">
        <f t="shared" si="6"/>
        <v>68912</v>
      </c>
      <c r="K20" s="18">
        <f t="shared" si="6"/>
        <v>105053</v>
      </c>
      <c r="L20" s="18">
        <f t="shared" si="6"/>
        <v>40671</v>
      </c>
      <c r="M20" s="18">
        <f t="shared" si="6"/>
        <v>23779</v>
      </c>
      <c r="N20" s="12">
        <f aca="true" t="shared" si="7" ref="N20:N26">SUM(B20:M20)</f>
        <v>927691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73141</v>
      </c>
      <c r="C21" s="14">
        <v>50540</v>
      </c>
      <c r="D21" s="14">
        <v>46452</v>
      </c>
      <c r="E21" s="14">
        <v>6681</v>
      </c>
      <c r="F21" s="14">
        <v>38763</v>
      </c>
      <c r="G21" s="14">
        <v>64068</v>
      </c>
      <c r="H21" s="14">
        <v>67771</v>
      </c>
      <c r="I21" s="14">
        <v>62106</v>
      </c>
      <c r="J21" s="14">
        <v>40364</v>
      </c>
      <c r="K21" s="14">
        <v>58411</v>
      </c>
      <c r="L21" s="14">
        <v>22949</v>
      </c>
      <c r="M21" s="14">
        <v>12970</v>
      </c>
      <c r="N21" s="12">
        <f t="shared" si="7"/>
        <v>544216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53914</v>
      </c>
      <c r="C22" s="14">
        <v>30612</v>
      </c>
      <c r="D22" s="14">
        <v>29812</v>
      </c>
      <c r="E22" s="14">
        <v>4011</v>
      </c>
      <c r="F22" s="14">
        <v>25578</v>
      </c>
      <c r="G22" s="14">
        <v>39784</v>
      </c>
      <c r="H22" s="14">
        <v>41157</v>
      </c>
      <c r="I22" s="14">
        <v>41325</v>
      </c>
      <c r="J22" s="14">
        <v>27172</v>
      </c>
      <c r="K22" s="14">
        <v>44903</v>
      </c>
      <c r="L22" s="14">
        <v>16871</v>
      </c>
      <c r="M22" s="14">
        <v>10386</v>
      </c>
      <c r="N22" s="12">
        <f t="shared" si="7"/>
        <v>365525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2273</v>
      </c>
      <c r="C23" s="14">
        <v>2134</v>
      </c>
      <c r="D23" s="14">
        <v>1101</v>
      </c>
      <c r="E23" s="14">
        <v>240</v>
      </c>
      <c r="F23" s="14">
        <v>1378</v>
      </c>
      <c r="G23" s="14">
        <v>2742</v>
      </c>
      <c r="H23" s="14">
        <v>2061</v>
      </c>
      <c r="I23" s="14">
        <v>1632</v>
      </c>
      <c r="J23" s="14">
        <v>1376</v>
      </c>
      <c r="K23" s="14">
        <v>1739</v>
      </c>
      <c r="L23" s="14">
        <v>851</v>
      </c>
      <c r="M23" s="14">
        <v>423</v>
      </c>
      <c r="N23" s="12">
        <f t="shared" si="7"/>
        <v>17950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169500</v>
      </c>
      <c r="C24" s="14">
        <f>C25+C26</f>
        <v>131317</v>
      </c>
      <c r="D24" s="14">
        <f>D25+D26</f>
        <v>122912</v>
      </c>
      <c r="E24" s="14">
        <f>E25+E26</f>
        <v>20189</v>
      </c>
      <c r="F24" s="14">
        <f aca="true" t="shared" si="8" ref="F24:M24">F25+F26</f>
        <v>118702</v>
      </c>
      <c r="G24" s="14">
        <f t="shared" si="8"/>
        <v>182284</v>
      </c>
      <c r="H24" s="14">
        <f t="shared" si="8"/>
        <v>153492</v>
      </c>
      <c r="I24" s="14">
        <f t="shared" si="8"/>
        <v>127492</v>
      </c>
      <c r="J24" s="14">
        <f t="shared" si="8"/>
        <v>94882</v>
      </c>
      <c r="K24" s="14">
        <f t="shared" si="8"/>
        <v>105092</v>
      </c>
      <c r="L24" s="14">
        <f t="shared" si="8"/>
        <v>34843</v>
      </c>
      <c r="M24" s="14">
        <f t="shared" si="8"/>
        <v>20465</v>
      </c>
      <c r="N24" s="12">
        <f t="shared" si="7"/>
        <v>1281170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73248</v>
      </c>
      <c r="C25" s="14">
        <v>63251</v>
      </c>
      <c r="D25" s="14">
        <v>59459</v>
      </c>
      <c r="E25" s="14">
        <v>10810</v>
      </c>
      <c r="F25" s="14">
        <v>56552</v>
      </c>
      <c r="G25" s="14">
        <v>91699</v>
      </c>
      <c r="H25" s="14">
        <v>79947</v>
      </c>
      <c r="I25" s="14">
        <v>56750</v>
      </c>
      <c r="J25" s="14">
        <v>48360</v>
      </c>
      <c r="K25" s="14">
        <v>46922</v>
      </c>
      <c r="L25" s="14">
        <v>16028</v>
      </c>
      <c r="M25" s="14">
        <v>8104</v>
      </c>
      <c r="N25" s="12">
        <f t="shared" si="7"/>
        <v>611130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96252</v>
      </c>
      <c r="C26" s="14">
        <v>68066</v>
      </c>
      <c r="D26" s="14">
        <v>63453</v>
      </c>
      <c r="E26" s="14">
        <v>9379</v>
      </c>
      <c r="F26" s="14">
        <v>62150</v>
      </c>
      <c r="G26" s="14">
        <v>90585</v>
      </c>
      <c r="H26" s="14">
        <v>73545</v>
      </c>
      <c r="I26" s="14">
        <v>70742</v>
      </c>
      <c r="J26" s="14">
        <v>46522</v>
      </c>
      <c r="K26" s="14">
        <v>58170</v>
      </c>
      <c r="L26" s="14">
        <v>18815</v>
      </c>
      <c r="M26" s="14">
        <v>12361</v>
      </c>
      <c r="N26" s="12">
        <f t="shared" si="7"/>
        <v>670040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1063910.7506561598</v>
      </c>
      <c r="C36" s="60">
        <f aca="true" t="shared" si="11" ref="C36:M36">C37+C38+C39+C40</f>
        <v>778782.852393</v>
      </c>
      <c r="D36" s="60">
        <f t="shared" si="11"/>
        <v>735114.12222585</v>
      </c>
      <c r="E36" s="60">
        <f t="shared" si="11"/>
        <v>143823.3207904</v>
      </c>
      <c r="F36" s="60">
        <f t="shared" si="11"/>
        <v>716646.3780997501</v>
      </c>
      <c r="G36" s="60">
        <f t="shared" si="11"/>
        <v>917758.9384000001</v>
      </c>
      <c r="H36" s="60">
        <f t="shared" si="11"/>
        <v>966393.6186</v>
      </c>
      <c r="I36" s="60">
        <f t="shared" si="11"/>
        <v>842516.5551367999</v>
      </c>
      <c r="J36" s="60">
        <f t="shared" si="11"/>
        <v>673787.3989486</v>
      </c>
      <c r="K36" s="60">
        <f t="shared" si="11"/>
        <v>787433.67149216</v>
      </c>
      <c r="L36" s="60">
        <f t="shared" si="11"/>
        <v>380945.92609027</v>
      </c>
      <c r="M36" s="60">
        <f t="shared" si="11"/>
        <v>224716.68643200002</v>
      </c>
      <c r="N36" s="60">
        <f>N37+N38+N39+N40</f>
        <v>8231830.219264991</v>
      </c>
    </row>
    <row r="37" spans="1:14" ht="18.75" customHeight="1">
      <c r="A37" s="57" t="s">
        <v>54</v>
      </c>
      <c r="B37" s="54">
        <f aca="true" t="shared" si="12" ref="B37:M37">B29*B7</f>
        <v>1063901.4431999999</v>
      </c>
      <c r="C37" s="54">
        <f t="shared" si="12"/>
        <v>778721.8504</v>
      </c>
      <c r="D37" s="54">
        <f t="shared" si="12"/>
        <v>725043.4516</v>
      </c>
      <c r="E37" s="54">
        <f t="shared" si="12"/>
        <v>143534.8156</v>
      </c>
      <c r="F37" s="54">
        <f t="shared" si="12"/>
        <v>716635.2050000001</v>
      </c>
      <c r="G37" s="54">
        <f t="shared" si="12"/>
        <v>917882.378</v>
      </c>
      <c r="H37" s="54">
        <f t="shared" si="12"/>
        <v>966247.641</v>
      </c>
      <c r="I37" s="54">
        <f t="shared" si="12"/>
        <v>842466.3696</v>
      </c>
      <c r="J37" s="54">
        <f t="shared" si="12"/>
        <v>673652.3638</v>
      </c>
      <c r="K37" s="54">
        <f t="shared" si="12"/>
        <v>787211.9354</v>
      </c>
      <c r="L37" s="54">
        <f t="shared" si="12"/>
        <v>380818.2871</v>
      </c>
      <c r="M37" s="54">
        <f t="shared" si="12"/>
        <v>224681.83500000002</v>
      </c>
      <c r="N37" s="56">
        <f>SUM(B37:M37)</f>
        <v>8220797.5757</v>
      </c>
    </row>
    <row r="38" spans="1:14" ht="18.75" customHeight="1">
      <c r="A38" s="57" t="s">
        <v>55</v>
      </c>
      <c r="B38" s="54">
        <f aca="true" t="shared" si="13" ref="B38:M38">B30*B7</f>
        <v>-3247.7725438400003</v>
      </c>
      <c r="C38" s="54">
        <f t="shared" si="13"/>
        <v>-2331.5180069999997</v>
      </c>
      <c r="D38" s="54">
        <f t="shared" si="13"/>
        <v>-2217.29937415</v>
      </c>
      <c r="E38" s="54">
        <f t="shared" si="13"/>
        <v>-357.7748096</v>
      </c>
      <c r="F38" s="54">
        <f t="shared" si="13"/>
        <v>-2150.22690025</v>
      </c>
      <c r="G38" s="54">
        <f t="shared" si="13"/>
        <v>-2785.5996</v>
      </c>
      <c r="H38" s="54">
        <f t="shared" si="13"/>
        <v>-2751.5824</v>
      </c>
      <c r="I38" s="54">
        <f t="shared" si="13"/>
        <v>-2496.4144632000002</v>
      </c>
      <c r="J38" s="54">
        <f t="shared" si="13"/>
        <v>-1983.5648514</v>
      </c>
      <c r="K38" s="54">
        <f t="shared" si="13"/>
        <v>-2380.50390784</v>
      </c>
      <c r="L38" s="54">
        <f t="shared" si="13"/>
        <v>-1143.5210097299998</v>
      </c>
      <c r="M38" s="54">
        <f t="shared" si="13"/>
        <v>-684.188568</v>
      </c>
      <c r="N38" s="25">
        <f>SUM(B38:M38)</f>
        <v>-24529.96643501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10126.57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-69027</v>
      </c>
      <c r="C42" s="25">
        <f aca="true" t="shared" si="15" ref="C42:M42">+C43+C46+C54+C55</f>
        <v>-72420.4</v>
      </c>
      <c r="D42" s="25">
        <f t="shared" si="15"/>
        <v>-19768.050000000003</v>
      </c>
      <c r="E42" s="25">
        <f t="shared" si="15"/>
        <v>-6517.6</v>
      </c>
      <c r="F42" s="25">
        <f t="shared" si="15"/>
        <v>-41146.4</v>
      </c>
      <c r="G42" s="25">
        <f t="shared" si="15"/>
        <v>-79427.6</v>
      </c>
      <c r="H42" s="25">
        <f t="shared" si="15"/>
        <v>-96788.2</v>
      </c>
      <c r="I42" s="25">
        <f t="shared" si="15"/>
        <v>-44171.2</v>
      </c>
      <c r="J42" s="25">
        <f t="shared" si="15"/>
        <v>-57425.6</v>
      </c>
      <c r="K42" s="25">
        <f t="shared" si="15"/>
        <v>-45820.4</v>
      </c>
      <c r="L42" s="25">
        <f t="shared" si="15"/>
        <v>-32493.8</v>
      </c>
      <c r="M42" s="25">
        <f t="shared" si="15"/>
        <v>-21116.6</v>
      </c>
      <c r="N42" s="25">
        <f>+N43+N46+N54+N55</f>
        <v>-586122.8500000001</v>
      </c>
    </row>
    <row r="43" spans="1:14" ht="18.75" customHeight="1">
      <c r="A43" s="17" t="s">
        <v>59</v>
      </c>
      <c r="B43" s="26">
        <f>B44+B45</f>
        <v>-69027</v>
      </c>
      <c r="C43" s="26">
        <f>C44+C45</f>
        <v>-72420.4</v>
      </c>
      <c r="D43" s="26">
        <f>D44+D45</f>
        <v>-50391.8</v>
      </c>
      <c r="E43" s="26">
        <f>E44+E45</f>
        <v>-5517.6</v>
      </c>
      <c r="F43" s="26">
        <f aca="true" t="shared" si="16" ref="F43:M43">F44+F45</f>
        <v>-41146.4</v>
      </c>
      <c r="G43" s="26">
        <f t="shared" si="16"/>
        <v>-79427.6</v>
      </c>
      <c r="H43" s="26">
        <f t="shared" si="16"/>
        <v>-96288.2</v>
      </c>
      <c r="I43" s="26">
        <f t="shared" si="16"/>
        <v>-44171.2</v>
      </c>
      <c r="J43" s="26">
        <f t="shared" si="16"/>
        <v>-57425.6</v>
      </c>
      <c r="K43" s="26">
        <f t="shared" si="16"/>
        <v>-45820.4</v>
      </c>
      <c r="L43" s="26">
        <f t="shared" si="16"/>
        <v>-32493.8</v>
      </c>
      <c r="M43" s="26">
        <f t="shared" si="16"/>
        <v>-21116.6</v>
      </c>
      <c r="N43" s="25">
        <f aca="true" t="shared" si="17" ref="N43:N55">SUM(B43:M43)</f>
        <v>-615246.6000000001</v>
      </c>
    </row>
    <row r="44" spans="1:25" ht="18.75" customHeight="1">
      <c r="A44" s="13" t="s">
        <v>60</v>
      </c>
      <c r="B44" s="20">
        <f>ROUND(-B9*$D$3,2)</f>
        <v>-69027</v>
      </c>
      <c r="C44" s="20">
        <f>ROUND(-C9*$D$3,2)</f>
        <v>-72420.4</v>
      </c>
      <c r="D44" s="20">
        <f>ROUND(-D9*$D$3,2)</f>
        <v>-50391.8</v>
      </c>
      <c r="E44" s="20">
        <f>ROUND(-E9*$D$3,2)</f>
        <v>-5517.6</v>
      </c>
      <c r="F44" s="20">
        <f aca="true" t="shared" si="18" ref="F44:M44">ROUND(-F9*$D$3,2)</f>
        <v>-41146.4</v>
      </c>
      <c r="G44" s="20">
        <f t="shared" si="18"/>
        <v>-79427.6</v>
      </c>
      <c r="H44" s="20">
        <f t="shared" si="18"/>
        <v>-96288.2</v>
      </c>
      <c r="I44" s="20">
        <f t="shared" si="18"/>
        <v>-44171.2</v>
      </c>
      <c r="J44" s="20">
        <f t="shared" si="18"/>
        <v>-57425.6</v>
      </c>
      <c r="K44" s="20">
        <f t="shared" si="18"/>
        <v>-45820.4</v>
      </c>
      <c r="L44" s="20">
        <f t="shared" si="18"/>
        <v>-32493.8</v>
      </c>
      <c r="M44" s="20">
        <f t="shared" si="18"/>
        <v>-21116.6</v>
      </c>
      <c r="N44" s="46">
        <f t="shared" si="17"/>
        <v>-615246.6000000001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-2000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-500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100</v>
      </c>
      <c r="B55" s="27">
        <v>0</v>
      </c>
      <c r="C55" s="27">
        <v>0</v>
      </c>
      <c r="D55" s="27">
        <v>31123.75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31123.75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994883.7506561598</v>
      </c>
      <c r="C57" s="29">
        <f t="shared" si="21"/>
        <v>706362.452393</v>
      </c>
      <c r="D57" s="29">
        <f t="shared" si="21"/>
        <v>715346.07222585</v>
      </c>
      <c r="E57" s="29">
        <f t="shared" si="21"/>
        <v>137305.7207904</v>
      </c>
      <c r="F57" s="29">
        <f t="shared" si="21"/>
        <v>675499.9780997501</v>
      </c>
      <c r="G57" s="29">
        <f t="shared" si="21"/>
        <v>838331.3384000001</v>
      </c>
      <c r="H57" s="29">
        <f t="shared" si="21"/>
        <v>869605.4186000001</v>
      </c>
      <c r="I57" s="29">
        <f t="shared" si="21"/>
        <v>798345.3551368</v>
      </c>
      <c r="J57" s="29">
        <f t="shared" si="21"/>
        <v>616361.7989486001</v>
      </c>
      <c r="K57" s="29">
        <f t="shared" si="21"/>
        <v>741613.2714921599</v>
      </c>
      <c r="L57" s="29">
        <f t="shared" si="21"/>
        <v>348452.12609027</v>
      </c>
      <c r="M57" s="29">
        <f t="shared" si="21"/>
        <v>203600.086432</v>
      </c>
      <c r="N57" s="29">
        <f>SUM(B57:M57)</f>
        <v>7645707.369264989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994883.75</v>
      </c>
      <c r="C60" s="36">
        <f aca="true" t="shared" si="22" ref="C60:M60">SUM(C61:C74)</f>
        <v>706362.44</v>
      </c>
      <c r="D60" s="36">
        <f t="shared" si="22"/>
        <v>715346.07</v>
      </c>
      <c r="E60" s="36">
        <f t="shared" si="22"/>
        <v>137305.73</v>
      </c>
      <c r="F60" s="36">
        <f t="shared" si="22"/>
        <v>675499.98</v>
      </c>
      <c r="G60" s="36">
        <f t="shared" si="22"/>
        <v>838331.34</v>
      </c>
      <c r="H60" s="36">
        <f t="shared" si="22"/>
        <v>869605.4199999999</v>
      </c>
      <c r="I60" s="36">
        <f t="shared" si="22"/>
        <v>798345.36</v>
      </c>
      <c r="J60" s="36">
        <f t="shared" si="22"/>
        <v>616361.8</v>
      </c>
      <c r="K60" s="36">
        <f t="shared" si="22"/>
        <v>741613.28</v>
      </c>
      <c r="L60" s="36">
        <f t="shared" si="22"/>
        <v>348452.13</v>
      </c>
      <c r="M60" s="36">
        <f t="shared" si="22"/>
        <v>203600.09</v>
      </c>
      <c r="N60" s="29">
        <f>SUM(N61:N74)</f>
        <v>7645707.39</v>
      </c>
    </row>
    <row r="61" spans="1:15" ht="18.75" customHeight="1">
      <c r="A61" s="17" t="s">
        <v>73</v>
      </c>
      <c r="B61" s="36">
        <v>194660.01</v>
      </c>
      <c r="C61" s="36">
        <v>205122.15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399782.16000000003</v>
      </c>
      <c r="O61"/>
    </row>
    <row r="62" spans="1:15" ht="18.75" customHeight="1">
      <c r="A62" s="17" t="s">
        <v>74</v>
      </c>
      <c r="B62" s="36">
        <v>800223.74</v>
      </c>
      <c r="C62" s="36">
        <v>501240.29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1301464.03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715346.07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715346.07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137305.73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137305.73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675499.98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675499.98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838331.34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838331.34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681066.23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681066.23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188539.19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188539.19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798345.36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798345.36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616361.8</v>
      </c>
      <c r="K70" s="35">
        <v>0</v>
      </c>
      <c r="L70" s="35">
        <v>0</v>
      </c>
      <c r="M70" s="35">
        <v>0</v>
      </c>
      <c r="N70" s="29">
        <f t="shared" si="23"/>
        <v>616361.8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741613.28</v>
      </c>
      <c r="L71" s="35">
        <v>0</v>
      </c>
      <c r="M71" s="61"/>
      <c r="N71" s="26">
        <f t="shared" si="23"/>
        <v>741613.28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348452.13</v>
      </c>
      <c r="M72" s="35">
        <v>0</v>
      </c>
      <c r="N72" s="29">
        <f t="shared" si="23"/>
        <v>348452.13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203600.09</v>
      </c>
      <c r="N73" s="26">
        <f t="shared" si="23"/>
        <v>203600.09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2.269478612538992</v>
      </c>
      <c r="C78" s="44">
        <v>2.2375139538565043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1.9787291054628715</v>
      </c>
      <c r="C79" s="44">
        <v>1.8660269795711633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1.814660082614382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2.5251654047053864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2.1190330374480704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1.680274001274268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1.976482840059869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1.9331609303172363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1.9197143501508398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2.162333357772415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2.067482189253333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2.454722474468358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2.404672942022472</v>
      </c>
      <c r="N90" s="50"/>
      <c r="Y90"/>
    </row>
    <row r="91" spans="1:13" ht="38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2017-04-06T18:00:14Z</dcterms:modified>
  <cp:category/>
  <cp:version/>
  <cp:contentType/>
  <cp:contentStatus/>
</cp:coreProperties>
</file>