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<sst xmlns="http://schemas.openxmlformats.org/spreadsheetml/2006/main" count="105" uniqueCount="103">
  <si>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</si>
  <si>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</si>
  <si>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</si>
  <si>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</si>
  <si>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</si>
  <si>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</si>
  <si>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</si>
  <si>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</si>
  <si>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</si>
  <si>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</si>
  <si>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</si>
  <si>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</si>
  <si>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</si>
  <si>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</si>
  <si>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</si>
  <si>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</si>
  <si>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</si>
  <si>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</si>
  <si>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</si>
  <si>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</si>
  <si>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</si>
  <si>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</si>
  <si>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</si>
  <si>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</si>
  <si>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</si>
  <si>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</si>
  <si>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</si>
  <si>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</si>
  <si>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</si>
  <si>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</si>
  <si>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</si>
  <si>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</si>
  <si>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</si>
  <si>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</si>
  <si>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</si>
  <si>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</si>
  <si>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</si>
  <si>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</si>
  <si>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</si>
  <si>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</si>
  <si>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</si>
  <si>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</si>
  <si>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</si>
  <si>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</si>
  <si>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</si>
  <si>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</si>
  <si>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</si>
  <si>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</si>
  <si>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</si>
  <si>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</si>
  <si>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</si>
  <si>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</si>
  <si>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</si>
  <si>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</si>
  <si>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</si>
  <si>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</si>
  <si>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</si>
  <si>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</si>
  <si>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</si>
  <si>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</si>
  <si>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</si>
  <si>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</si>
  <si>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</si>
  <si>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</si>
  <si>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</si>
  <si>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</si>
  <si>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</si>
  <si>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</si>
  <si>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</si>
  <si>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</si>
  <si>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</si>
  <si>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</si>
  <si>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</si>
  <si>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</si>
  <si>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</si>
  <si>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</si>
  <si>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</si>
  <si>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</si>
  <si>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</si>
  <si>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</si>
  <si>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</si>
  <si>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</si>
  <si>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</si>
  <si>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</si>
  <si>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</si>
  <si>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</si>
  <si>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</si>
  <si>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</si>
  <si>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</si>
  <si>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</si>
  <si>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</si>
  <si>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</si>
  <si>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</si>
  <si>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</si>
  <si>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</si>
  <si>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</si>
  <si>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</si>
  <si>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</si>
  <si>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</si>
  <si>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</si>
  <si>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</si>
  <si>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</si>
  <si>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27/03/17 - VENCIMENTO 06/04/17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</si>
</sst>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508055</v>
      </c>
      <c r="C7" s="10">
        <f>C8+C20+C24</f>
        <v>383107</v>
      </c>
      <c r="D7" s="10">
        <f>D8+D20+D24</f>
        <v>390237</v>
      </c>
      <c r="E7" s="10">
        <f>E8+E20+E24</f>
        <v>54348</v>
      </c>
      <c r="F7" s="10">
        <f aca="true" t="shared" si="0" ref="F7:M7">F8+F20+F24</f>
        <v>329949</v>
      </c>
      <c r="G7" s="10">
        <f t="shared" si="0"/>
        <v>533170</v>
      </c>
      <c r="H7" s="10">
        <f t="shared" si="0"/>
        <v>480931</v>
      </c>
      <c r="I7" s="10">
        <f t="shared" si="0"/>
        <v>432589</v>
      </c>
      <c r="J7" s="10">
        <f t="shared" si="0"/>
        <v>305902</v>
      </c>
      <c r="K7" s="10">
        <f t="shared" si="0"/>
        <v>369523</v>
      </c>
      <c r="L7" s="10">
        <f t="shared" si="0"/>
        <v>150751</v>
      </c>
      <c r="M7" s="10">
        <f t="shared" si="0"/>
        <v>92023</v>
      </c>
      <c r="N7" s="10">
        <f>+N8+N20+N24</f>
        <v>4030585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220124</v>
      </c>
      <c r="C8" s="12">
        <f>+C9+C12+C16</f>
        <v>177484</v>
      </c>
      <c r="D8" s="12">
        <f>+D9+D12+D16</f>
        <v>195113</v>
      </c>
      <c r="E8" s="12">
        <f>+E9+E12+E16</f>
        <v>24546</v>
      </c>
      <c r="F8" s="12">
        <f aca="true" t="shared" si="1" ref="F8:M8">+F9+F12+F16</f>
        <v>151184</v>
      </c>
      <c r="G8" s="12">
        <f t="shared" si="1"/>
        <v>252864</v>
      </c>
      <c r="H8" s="12">
        <f t="shared" si="1"/>
        <v>223260</v>
      </c>
      <c r="I8" s="12">
        <f t="shared" si="1"/>
        <v>205917</v>
      </c>
      <c r="J8" s="12">
        <f t="shared" si="1"/>
        <v>145942</v>
      </c>
      <c r="K8" s="12">
        <f t="shared" si="1"/>
        <v>168050</v>
      </c>
      <c r="L8" s="12">
        <f t="shared" si="1"/>
        <v>77688</v>
      </c>
      <c r="M8" s="12">
        <f t="shared" si="1"/>
        <v>48738</v>
      </c>
      <c r="N8" s="12">
        <f>SUM(B8:M8)</f>
        <v>1890910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19625</v>
      </c>
      <c r="C9" s="14">
        <v>20986</v>
      </c>
      <c r="D9" s="14">
        <v>14855</v>
      </c>
      <c r="E9" s="14">
        <v>1552</v>
      </c>
      <c r="F9" s="14">
        <v>12029</v>
      </c>
      <c r="G9" s="14">
        <v>22694</v>
      </c>
      <c r="H9" s="14">
        <v>26628</v>
      </c>
      <c r="I9" s="14">
        <v>13654</v>
      </c>
      <c r="J9" s="14">
        <v>16668</v>
      </c>
      <c r="K9" s="14">
        <v>13652</v>
      </c>
      <c r="L9" s="14">
        <v>8921</v>
      </c>
      <c r="M9" s="14">
        <v>5929</v>
      </c>
      <c r="N9" s="12">
        <f aca="true" t="shared" si="2" ref="N9:N19">SUM(B9:M9)</f>
        <v>177193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19625</v>
      </c>
      <c r="C10" s="14">
        <f>+C9-C11</f>
        <v>20986</v>
      </c>
      <c r="D10" s="14">
        <f>+D9-D11</f>
        <v>14855</v>
      </c>
      <c r="E10" s="14">
        <f>+E9-E11</f>
        <v>1552</v>
      </c>
      <c r="F10" s="14">
        <f aca="true" t="shared" si="3" ref="F10:M10">+F9-F11</f>
        <v>12029</v>
      </c>
      <c r="G10" s="14">
        <f t="shared" si="3"/>
        <v>22694</v>
      </c>
      <c r="H10" s="14">
        <f t="shared" si="3"/>
        <v>26628</v>
      </c>
      <c r="I10" s="14">
        <f t="shared" si="3"/>
        <v>13654</v>
      </c>
      <c r="J10" s="14">
        <f t="shared" si="3"/>
        <v>16668</v>
      </c>
      <c r="K10" s="14">
        <f t="shared" si="3"/>
        <v>13652</v>
      </c>
      <c r="L10" s="14">
        <f t="shared" si="3"/>
        <v>8921</v>
      </c>
      <c r="M10" s="14">
        <f t="shared" si="3"/>
        <v>5929</v>
      </c>
      <c r="N10" s="12">
        <f t="shared" si="2"/>
        <v>177193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168262</v>
      </c>
      <c r="C12" s="14">
        <f>C13+C14+C15</f>
        <v>134825</v>
      </c>
      <c r="D12" s="14">
        <f>D13+D14+D15</f>
        <v>155389</v>
      </c>
      <c r="E12" s="14">
        <f>E13+E14+E15</f>
        <v>20000</v>
      </c>
      <c r="F12" s="14">
        <f aca="true" t="shared" si="4" ref="F12:M12">F13+F14+F15</f>
        <v>119058</v>
      </c>
      <c r="G12" s="14">
        <f t="shared" si="4"/>
        <v>196705</v>
      </c>
      <c r="H12" s="14">
        <f t="shared" si="4"/>
        <v>167620</v>
      </c>
      <c r="I12" s="14">
        <f t="shared" si="4"/>
        <v>163202</v>
      </c>
      <c r="J12" s="14">
        <f t="shared" si="4"/>
        <v>109463</v>
      </c>
      <c r="K12" s="14">
        <f t="shared" si="4"/>
        <v>127007</v>
      </c>
      <c r="L12" s="14">
        <f t="shared" si="4"/>
        <v>59247</v>
      </c>
      <c r="M12" s="14">
        <f t="shared" si="4"/>
        <v>37452</v>
      </c>
      <c r="N12" s="12">
        <f t="shared" si="2"/>
        <v>1458230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86099</v>
      </c>
      <c r="C13" s="14">
        <v>69762</v>
      </c>
      <c r="D13" s="14">
        <v>78265</v>
      </c>
      <c r="E13" s="14">
        <v>10279</v>
      </c>
      <c r="F13" s="14">
        <v>60018</v>
      </c>
      <c r="G13" s="14">
        <v>99672</v>
      </c>
      <c r="H13" s="14">
        <v>89274</v>
      </c>
      <c r="I13" s="14">
        <v>86458</v>
      </c>
      <c r="J13" s="14">
        <v>55673</v>
      </c>
      <c r="K13" s="14">
        <v>64715</v>
      </c>
      <c r="L13" s="14">
        <v>29650</v>
      </c>
      <c r="M13" s="14">
        <v>18155</v>
      </c>
      <c r="N13" s="12">
        <f t="shared" si="2"/>
        <v>748020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77896</v>
      </c>
      <c r="C14" s="14">
        <v>59253</v>
      </c>
      <c r="D14" s="14">
        <v>74278</v>
      </c>
      <c r="E14" s="14">
        <v>9106</v>
      </c>
      <c r="F14" s="14">
        <v>55232</v>
      </c>
      <c r="G14" s="14">
        <v>89120</v>
      </c>
      <c r="H14" s="14">
        <v>72702</v>
      </c>
      <c r="I14" s="14">
        <v>73861</v>
      </c>
      <c r="J14" s="14">
        <v>50553</v>
      </c>
      <c r="K14" s="14">
        <v>59399</v>
      </c>
      <c r="L14" s="14">
        <v>27789</v>
      </c>
      <c r="M14" s="14">
        <v>18437</v>
      </c>
      <c r="N14" s="12">
        <f t="shared" si="2"/>
        <v>667626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4267</v>
      </c>
      <c r="C15" s="14">
        <v>5810</v>
      </c>
      <c r="D15" s="14">
        <v>2846</v>
      </c>
      <c r="E15" s="14">
        <v>615</v>
      </c>
      <c r="F15" s="14">
        <v>3808</v>
      </c>
      <c r="G15" s="14">
        <v>7913</v>
      </c>
      <c r="H15" s="14">
        <v>5644</v>
      </c>
      <c r="I15" s="14">
        <v>2883</v>
      </c>
      <c r="J15" s="14">
        <v>3237</v>
      </c>
      <c r="K15" s="14">
        <v>2893</v>
      </c>
      <c r="L15" s="14">
        <v>1808</v>
      </c>
      <c r="M15" s="14">
        <v>860</v>
      </c>
      <c r="N15" s="12">
        <f t="shared" si="2"/>
        <v>42584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32237</v>
      </c>
      <c r="C16" s="14">
        <f>C17+C18+C19</f>
        <v>21673</v>
      </c>
      <c r="D16" s="14">
        <f>D17+D18+D19</f>
        <v>24869</v>
      </c>
      <c r="E16" s="14">
        <f>E17+E18+E19</f>
        <v>2994</v>
      </c>
      <c r="F16" s="14">
        <f aca="true" t="shared" si="5" ref="F16:M16">F17+F18+F19</f>
        <v>20097</v>
      </c>
      <c r="G16" s="14">
        <f t="shared" si="5"/>
        <v>33465</v>
      </c>
      <c r="H16" s="14">
        <f t="shared" si="5"/>
        <v>29012</v>
      </c>
      <c r="I16" s="14">
        <f t="shared" si="5"/>
        <v>29061</v>
      </c>
      <c r="J16" s="14">
        <f t="shared" si="5"/>
        <v>19811</v>
      </c>
      <c r="K16" s="14">
        <f t="shared" si="5"/>
        <v>27391</v>
      </c>
      <c r="L16" s="14">
        <f t="shared" si="5"/>
        <v>9520</v>
      </c>
      <c r="M16" s="14">
        <f t="shared" si="5"/>
        <v>5357</v>
      </c>
      <c r="N16" s="12">
        <f t="shared" si="2"/>
        <v>255487</v>
      </c>
    </row>
    <row r="17" spans="1:25" ht="18.75" customHeight="1">
      <c r="A17" s="15" t="s">
        <v>16</v>
      </c>
      <c r="B17" s="14">
        <v>18789</v>
      </c>
      <c r="C17" s="14">
        <v>13612</v>
      </c>
      <c r="D17" s="14">
        <v>13284</v>
      </c>
      <c r="E17" s="14">
        <v>1758</v>
      </c>
      <c r="F17" s="14">
        <v>11468</v>
      </c>
      <c r="G17" s="14">
        <v>20038</v>
      </c>
      <c r="H17" s="14">
        <v>17121</v>
      </c>
      <c r="I17" s="14">
        <v>18169</v>
      </c>
      <c r="J17" s="14">
        <v>11693</v>
      </c>
      <c r="K17" s="14">
        <v>16398</v>
      </c>
      <c r="L17" s="14">
        <v>5856</v>
      </c>
      <c r="M17" s="14">
        <v>3127</v>
      </c>
      <c r="N17" s="12">
        <f t="shared" si="2"/>
        <v>151313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13010</v>
      </c>
      <c r="C18" s="14">
        <v>7539</v>
      </c>
      <c r="D18" s="14">
        <v>11350</v>
      </c>
      <c r="E18" s="14">
        <v>1196</v>
      </c>
      <c r="F18" s="14">
        <v>8235</v>
      </c>
      <c r="G18" s="14">
        <v>12783</v>
      </c>
      <c r="H18" s="14">
        <v>11438</v>
      </c>
      <c r="I18" s="14">
        <v>10561</v>
      </c>
      <c r="J18" s="14">
        <v>7892</v>
      </c>
      <c r="K18" s="14">
        <v>10718</v>
      </c>
      <c r="L18" s="14">
        <v>3499</v>
      </c>
      <c r="M18" s="14">
        <v>2144</v>
      </c>
      <c r="N18" s="12">
        <f t="shared" si="2"/>
        <v>100365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438</v>
      </c>
      <c r="C19" s="14">
        <v>522</v>
      </c>
      <c r="D19" s="14">
        <v>235</v>
      </c>
      <c r="E19" s="14">
        <v>40</v>
      </c>
      <c r="F19" s="14">
        <v>394</v>
      </c>
      <c r="G19" s="14">
        <v>644</v>
      </c>
      <c r="H19" s="14">
        <v>453</v>
      </c>
      <c r="I19" s="14">
        <v>331</v>
      </c>
      <c r="J19" s="14">
        <v>226</v>
      </c>
      <c r="K19" s="14">
        <v>275</v>
      </c>
      <c r="L19" s="14">
        <v>165</v>
      </c>
      <c r="M19" s="14">
        <v>86</v>
      </c>
      <c r="N19" s="12">
        <f t="shared" si="2"/>
        <v>3809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124886</v>
      </c>
      <c r="C20" s="18">
        <f>C21+C22+C23</f>
        <v>79833</v>
      </c>
      <c r="D20" s="18">
        <f>D21+D22+D23</f>
        <v>75199</v>
      </c>
      <c r="E20" s="18">
        <f>E21+E22+E23</f>
        <v>10484</v>
      </c>
      <c r="F20" s="18">
        <f aca="true" t="shared" si="6" ref="F20:M20">F21+F22+F23</f>
        <v>63389</v>
      </c>
      <c r="G20" s="18">
        <f t="shared" si="6"/>
        <v>102530</v>
      </c>
      <c r="H20" s="18">
        <f t="shared" si="6"/>
        <v>108240</v>
      </c>
      <c r="I20" s="18">
        <f t="shared" si="6"/>
        <v>102509</v>
      </c>
      <c r="J20" s="18">
        <f t="shared" si="6"/>
        <v>67295</v>
      </c>
      <c r="K20" s="18">
        <f t="shared" si="6"/>
        <v>100604</v>
      </c>
      <c r="L20" s="18">
        <f t="shared" si="6"/>
        <v>39549</v>
      </c>
      <c r="M20" s="18">
        <f t="shared" si="6"/>
        <v>23159</v>
      </c>
      <c r="N20" s="12">
        <f aca="true" t="shared" si="7" ref="N20:N26">SUM(B20:M20)</f>
        <v>897677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70620</v>
      </c>
      <c r="C21" s="14">
        <v>47921</v>
      </c>
      <c r="D21" s="14">
        <v>45463</v>
      </c>
      <c r="E21" s="14">
        <v>6403</v>
      </c>
      <c r="F21" s="14">
        <v>37465</v>
      </c>
      <c r="G21" s="14">
        <v>61453</v>
      </c>
      <c r="H21" s="14">
        <v>65809</v>
      </c>
      <c r="I21" s="14">
        <v>60674</v>
      </c>
      <c r="J21" s="14">
        <v>39192</v>
      </c>
      <c r="K21" s="14">
        <v>56100</v>
      </c>
      <c r="L21" s="14">
        <v>22415</v>
      </c>
      <c r="M21" s="14">
        <v>12761</v>
      </c>
      <c r="N21" s="12">
        <f t="shared" si="7"/>
        <v>526276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52063</v>
      </c>
      <c r="C22" s="14">
        <v>29818</v>
      </c>
      <c r="D22" s="14">
        <v>28635</v>
      </c>
      <c r="E22" s="14">
        <v>3866</v>
      </c>
      <c r="F22" s="14">
        <v>24548</v>
      </c>
      <c r="G22" s="14">
        <v>38383</v>
      </c>
      <c r="H22" s="14">
        <v>40417</v>
      </c>
      <c r="I22" s="14">
        <v>40255</v>
      </c>
      <c r="J22" s="14">
        <v>26794</v>
      </c>
      <c r="K22" s="14">
        <v>42867</v>
      </c>
      <c r="L22" s="14">
        <v>16342</v>
      </c>
      <c r="M22" s="14">
        <v>9967</v>
      </c>
      <c r="N22" s="12">
        <f t="shared" si="7"/>
        <v>353955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2203</v>
      </c>
      <c r="C23" s="14">
        <v>2094</v>
      </c>
      <c r="D23" s="14">
        <v>1101</v>
      </c>
      <c r="E23" s="14">
        <v>215</v>
      </c>
      <c r="F23" s="14">
        <v>1376</v>
      </c>
      <c r="G23" s="14">
        <v>2694</v>
      </c>
      <c r="H23" s="14">
        <v>2014</v>
      </c>
      <c r="I23" s="14">
        <v>1580</v>
      </c>
      <c r="J23" s="14">
        <v>1309</v>
      </c>
      <c r="K23" s="14">
        <v>1637</v>
      </c>
      <c r="L23" s="14">
        <v>792</v>
      </c>
      <c r="M23" s="14">
        <v>431</v>
      </c>
      <c r="N23" s="12">
        <f t="shared" si="7"/>
        <v>17446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163045</v>
      </c>
      <c r="C24" s="14">
        <f>C25+C26</f>
        <v>125790</v>
      </c>
      <c r="D24" s="14">
        <f>D25+D26</f>
        <v>119925</v>
      </c>
      <c r="E24" s="14">
        <f>E25+E26</f>
        <v>19318</v>
      </c>
      <c r="F24" s="14">
        <f aca="true" t="shared" si="8" ref="F24:M24">F25+F26</f>
        <v>115376</v>
      </c>
      <c r="G24" s="14">
        <f t="shared" si="8"/>
        <v>177776</v>
      </c>
      <c r="H24" s="14">
        <f t="shared" si="8"/>
        <v>149431</v>
      </c>
      <c r="I24" s="14">
        <f t="shared" si="8"/>
        <v>124163</v>
      </c>
      <c r="J24" s="14">
        <f t="shared" si="8"/>
        <v>92665</v>
      </c>
      <c r="K24" s="14">
        <f t="shared" si="8"/>
        <v>100869</v>
      </c>
      <c r="L24" s="14">
        <f t="shared" si="8"/>
        <v>33514</v>
      </c>
      <c r="M24" s="14">
        <f t="shared" si="8"/>
        <v>20126</v>
      </c>
      <c r="N24" s="12">
        <f t="shared" si="7"/>
        <v>1241998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70716</v>
      </c>
      <c r="C25" s="14">
        <v>60370</v>
      </c>
      <c r="D25" s="14">
        <v>58115</v>
      </c>
      <c r="E25" s="14">
        <v>10290</v>
      </c>
      <c r="F25" s="14">
        <v>54815</v>
      </c>
      <c r="G25" s="14">
        <v>89318</v>
      </c>
      <c r="H25" s="14">
        <v>77841</v>
      </c>
      <c r="I25" s="14">
        <v>55186</v>
      </c>
      <c r="J25" s="14">
        <v>47191</v>
      </c>
      <c r="K25" s="14">
        <v>44981</v>
      </c>
      <c r="L25" s="14">
        <v>15649</v>
      </c>
      <c r="M25" s="14">
        <v>8035</v>
      </c>
      <c r="N25" s="12">
        <f t="shared" si="7"/>
        <v>592507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92329</v>
      </c>
      <c r="C26" s="14">
        <v>65420</v>
      </c>
      <c r="D26" s="14">
        <v>61810</v>
      </c>
      <c r="E26" s="14">
        <v>9028</v>
      </c>
      <c r="F26" s="14">
        <v>60561</v>
      </c>
      <c r="G26" s="14">
        <v>88458</v>
      </c>
      <c r="H26" s="14">
        <v>71590</v>
      </c>
      <c r="I26" s="14">
        <v>68977</v>
      </c>
      <c r="J26" s="14">
        <v>45474</v>
      </c>
      <c r="K26" s="14">
        <v>55888</v>
      </c>
      <c r="L26" s="14">
        <v>17865</v>
      </c>
      <c r="M26" s="14">
        <v>12091</v>
      </c>
      <c r="N26" s="12">
        <f t="shared" si="7"/>
        <v>649491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1031055.1189802998</v>
      </c>
      <c r="C36" s="61">
        <f aca="true" t="shared" si="11" ref="C36:M36">C37+C38+C39+C40</f>
        <v>751186.8362635</v>
      </c>
      <c r="D36" s="61">
        <f t="shared" si="11"/>
        <v>718324.28176185</v>
      </c>
      <c r="E36" s="61">
        <f t="shared" si="11"/>
        <v>137267.2824032</v>
      </c>
      <c r="F36" s="61">
        <f t="shared" si="11"/>
        <v>699225.5317554501</v>
      </c>
      <c r="G36" s="61">
        <f t="shared" si="11"/>
        <v>895935.1780000001</v>
      </c>
      <c r="H36" s="61">
        <f t="shared" si="11"/>
        <v>945955.1579</v>
      </c>
      <c r="I36" s="61">
        <f t="shared" si="11"/>
        <v>830483.7916501999</v>
      </c>
      <c r="J36" s="61">
        <f t="shared" si="11"/>
        <v>661500.8534386001</v>
      </c>
      <c r="K36" s="61">
        <f t="shared" si="11"/>
        <v>764059.7212644799</v>
      </c>
      <c r="L36" s="61">
        <f t="shared" si="11"/>
        <v>370088.21960392996</v>
      </c>
      <c r="M36" s="61">
        <f t="shared" si="11"/>
        <v>221296.19802688</v>
      </c>
      <c r="N36" s="61">
        <f>N37+N38+N39+N40</f>
        <v>8026378.171048391</v>
      </c>
    </row>
    <row r="37" spans="1:14" ht="18.75" customHeight="1">
      <c r="A37" s="58" t="s">
        <v>55</v>
      </c>
      <c r="B37" s="55">
        <f aca="true" t="shared" si="12" ref="B37:M37">B29*B7</f>
        <v>1030945.2059999999</v>
      </c>
      <c r="C37" s="55">
        <f t="shared" si="12"/>
        <v>751042.9628</v>
      </c>
      <c r="D37" s="55">
        <f t="shared" si="12"/>
        <v>708202.1076</v>
      </c>
      <c r="E37" s="55">
        <f t="shared" si="12"/>
        <v>136962.39479999998</v>
      </c>
      <c r="F37" s="55">
        <f t="shared" si="12"/>
        <v>699161.9310000001</v>
      </c>
      <c r="G37" s="55">
        <f t="shared" si="12"/>
        <v>895992.185</v>
      </c>
      <c r="H37" s="55">
        <f t="shared" si="12"/>
        <v>945750.8115</v>
      </c>
      <c r="I37" s="55">
        <f t="shared" si="12"/>
        <v>830397.8444</v>
      </c>
      <c r="J37" s="55">
        <f t="shared" si="12"/>
        <v>661329.5338000001</v>
      </c>
      <c r="K37" s="55">
        <f t="shared" si="12"/>
        <v>763767.0887</v>
      </c>
      <c r="L37" s="55">
        <f t="shared" si="12"/>
        <v>369927.8789</v>
      </c>
      <c r="M37" s="55">
        <f t="shared" si="12"/>
        <v>221250.8989</v>
      </c>
      <c r="N37" s="57">
        <f>SUM(B37:M37)</f>
        <v>8014730.843400001</v>
      </c>
    </row>
    <row r="38" spans="1:14" ht="18.75" customHeight="1">
      <c r="A38" s="58" t="s">
        <v>56</v>
      </c>
      <c r="B38" s="55">
        <f aca="true" t="shared" si="13" ref="B38:M38">B30*B7</f>
        <v>-3147.1670197</v>
      </c>
      <c r="C38" s="55">
        <f t="shared" si="13"/>
        <v>-2248.6465365</v>
      </c>
      <c r="D38" s="55">
        <f t="shared" si="13"/>
        <v>-2165.79583815</v>
      </c>
      <c r="E38" s="55">
        <f t="shared" si="13"/>
        <v>-341.39239680000003</v>
      </c>
      <c r="F38" s="55">
        <f t="shared" si="13"/>
        <v>-2097.79924455</v>
      </c>
      <c r="G38" s="55">
        <f t="shared" si="13"/>
        <v>-2719.1670000000004</v>
      </c>
      <c r="H38" s="55">
        <f t="shared" si="13"/>
        <v>-2693.2136</v>
      </c>
      <c r="I38" s="55">
        <f t="shared" si="13"/>
        <v>-2460.6527498</v>
      </c>
      <c r="J38" s="55">
        <f t="shared" si="13"/>
        <v>-1947.2803614</v>
      </c>
      <c r="K38" s="55">
        <f t="shared" si="13"/>
        <v>-2309.60743552</v>
      </c>
      <c r="L38" s="55">
        <f t="shared" si="13"/>
        <v>-1110.8192960699998</v>
      </c>
      <c r="M38" s="55">
        <f t="shared" si="13"/>
        <v>-673.7408731200001</v>
      </c>
      <c r="N38" s="25">
        <f>SUM(B38:M38)</f>
        <v>-23915.28235161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-74575</v>
      </c>
      <c r="C42" s="25">
        <f aca="true" t="shared" si="15" ref="C42:M42">+C43+C46+C54+C55</f>
        <v>-79746.8</v>
      </c>
      <c r="D42" s="25">
        <f t="shared" si="15"/>
        <v>-56949</v>
      </c>
      <c r="E42" s="25">
        <f t="shared" si="15"/>
        <v>-6897.6</v>
      </c>
      <c r="F42" s="25">
        <f t="shared" si="15"/>
        <v>-45710.2</v>
      </c>
      <c r="G42" s="25">
        <f t="shared" si="15"/>
        <v>-86237.2</v>
      </c>
      <c r="H42" s="25">
        <f t="shared" si="15"/>
        <v>-101686.4</v>
      </c>
      <c r="I42" s="25">
        <f t="shared" si="15"/>
        <v>-51885.2</v>
      </c>
      <c r="J42" s="25">
        <f t="shared" si="15"/>
        <v>-63338.4</v>
      </c>
      <c r="K42" s="25">
        <f t="shared" si="15"/>
        <v>-51877.6</v>
      </c>
      <c r="L42" s="25">
        <f t="shared" si="15"/>
        <v>-33899.8</v>
      </c>
      <c r="M42" s="25">
        <f t="shared" si="15"/>
        <v>-22530.2</v>
      </c>
      <c r="N42" s="25">
        <f>+N43+N46+N54+N55</f>
        <v>-675333.3999999999</v>
      </c>
    </row>
    <row r="43" spans="1:14" ht="18.75" customHeight="1">
      <c r="A43" s="17" t="s">
        <v>60</v>
      </c>
      <c r="B43" s="26">
        <f>B44+B45</f>
        <v>-74575</v>
      </c>
      <c r="C43" s="26">
        <f>C44+C45</f>
        <v>-79746.8</v>
      </c>
      <c r="D43" s="26">
        <f>D44+D45</f>
        <v>-56449</v>
      </c>
      <c r="E43" s="26">
        <f>E44+E45</f>
        <v>-5897.6</v>
      </c>
      <c r="F43" s="26">
        <f aca="true" t="shared" si="16" ref="F43:M43">F44+F45</f>
        <v>-45710.2</v>
      </c>
      <c r="G43" s="26">
        <f t="shared" si="16"/>
        <v>-86237.2</v>
      </c>
      <c r="H43" s="26">
        <f t="shared" si="16"/>
        <v>-101186.4</v>
      </c>
      <c r="I43" s="26">
        <f t="shared" si="16"/>
        <v>-51885.2</v>
      </c>
      <c r="J43" s="26">
        <f t="shared" si="16"/>
        <v>-63338.4</v>
      </c>
      <c r="K43" s="26">
        <f t="shared" si="16"/>
        <v>-51877.6</v>
      </c>
      <c r="L43" s="26">
        <f t="shared" si="16"/>
        <v>-33899.8</v>
      </c>
      <c r="M43" s="26">
        <f t="shared" si="16"/>
        <v>-22530.2</v>
      </c>
      <c r="N43" s="25">
        <f aca="true" t="shared" si="17" ref="N43:N55">SUM(B43:M43)</f>
        <v>-673333.3999999999</v>
      </c>
    </row>
    <row r="44" spans="1:25" ht="18.75" customHeight="1">
      <c r="A44" s="13" t="s">
        <v>61</v>
      </c>
      <c r="B44" s="20">
        <f>ROUND(-B9*$D$3,2)</f>
        <v>-74575</v>
      </c>
      <c r="C44" s="20">
        <f>ROUND(-C9*$D$3,2)</f>
        <v>-79746.8</v>
      </c>
      <c r="D44" s="20">
        <f>ROUND(-D9*$D$3,2)</f>
        <v>-56449</v>
      </c>
      <c r="E44" s="20">
        <f>ROUND(-E9*$D$3,2)</f>
        <v>-5897.6</v>
      </c>
      <c r="F44" s="20">
        <f aca="true" t="shared" si="18" ref="F44:M44">ROUND(-F9*$D$3,2)</f>
        <v>-45710.2</v>
      </c>
      <c r="G44" s="20">
        <f t="shared" si="18"/>
        <v>-86237.2</v>
      </c>
      <c r="H44" s="20">
        <f t="shared" si="18"/>
        <v>-101186.4</v>
      </c>
      <c r="I44" s="20">
        <f t="shared" si="18"/>
        <v>-51885.2</v>
      </c>
      <c r="J44" s="20">
        <f t="shared" si="18"/>
        <v>-63338.4</v>
      </c>
      <c r="K44" s="20">
        <f t="shared" si="18"/>
        <v>-51877.6</v>
      </c>
      <c r="L44" s="20">
        <f t="shared" si="18"/>
        <v>-33899.8</v>
      </c>
      <c r="M44" s="20">
        <f t="shared" si="18"/>
        <v>-22530.2</v>
      </c>
      <c r="N44" s="47">
        <f t="shared" si="17"/>
        <v>-673333.3999999999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-2000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956480.1189802998</v>
      </c>
      <c r="C57" s="29">
        <f t="shared" si="21"/>
        <v>671440.0362635</v>
      </c>
      <c r="D57" s="29">
        <f t="shared" si="21"/>
        <v>661375.28176185</v>
      </c>
      <c r="E57" s="29">
        <f t="shared" si="21"/>
        <v>130369.68240319999</v>
      </c>
      <c r="F57" s="29">
        <f t="shared" si="21"/>
        <v>653515.3317554501</v>
      </c>
      <c r="G57" s="29">
        <f t="shared" si="21"/>
        <v>809697.9780000001</v>
      </c>
      <c r="H57" s="29">
        <f t="shared" si="21"/>
        <v>844268.7579</v>
      </c>
      <c r="I57" s="29">
        <f t="shared" si="21"/>
        <v>778598.5916502</v>
      </c>
      <c r="J57" s="29">
        <f t="shared" si="21"/>
        <v>598162.4534386001</v>
      </c>
      <c r="K57" s="29">
        <f t="shared" si="21"/>
        <v>712182.1212644799</v>
      </c>
      <c r="L57" s="29">
        <f t="shared" si="21"/>
        <v>336188.41960393</v>
      </c>
      <c r="M57" s="29">
        <f t="shared" si="21"/>
        <v>198765.99802688</v>
      </c>
      <c r="N57" s="29">
        <f>SUM(B57:M57)</f>
        <v>7351044.771048389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956480.12</v>
      </c>
      <c r="C60" s="36">
        <f aca="true" t="shared" si="22" ref="C60:M60">SUM(C61:C74)</f>
        <v>671440.03</v>
      </c>
      <c r="D60" s="36">
        <f t="shared" si="22"/>
        <v>661375.28</v>
      </c>
      <c r="E60" s="36">
        <f t="shared" si="22"/>
        <v>130369.68</v>
      </c>
      <c r="F60" s="36">
        <f t="shared" si="22"/>
        <v>653515.33</v>
      </c>
      <c r="G60" s="36">
        <f t="shared" si="22"/>
        <v>809697.98</v>
      </c>
      <c r="H60" s="36">
        <f t="shared" si="22"/>
        <v>844268.76</v>
      </c>
      <c r="I60" s="36">
        <f t="shared" si="22"/>
        <v>778598.59</v>
      </c>
      <c r="J60" s="36">
        <f t="shared" si="22"/>
        <v>598162.45</v>
      </c>
      <c r="K60" s="36">
        <f t="shared" si="22"/>
        <v>712182.12</v>
      </c>
      <c r="L60" s="36">
        <f t="shared" si="22"/>
        <v>336188.42</v>
      </c>
      <c r="M60" s="36">
        <f t="shared" si="22"/>
        <v>198766</v>
      </c>
      <c r="N60" s="29">
        <f>SUM(N61:N74)</f>
        <v>7351044.760000001</v>
      </c>
    </row>
    <row r="61" spans="1:15" ht="18.75" customHeight="1">
      <c r="A61" s="17" t="s">
        <v>75</v>
      </c>
      <c r="B61" s="36">
        <v>186912.25</v>
      </c>
      <c r="C61" s="36">
        <v>193784.53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380696.78</v>
      </c>
      <c r="O61"/>
    </row>
    <row r="62" spans="1:15" ht="18.75" customHeight="1">
      <c r="A62" s="17" t="s">
        <v>76</v>
      </c>
      <c r="B62" s="36">
        <v>769567.87</v>
      </c>
      <c r="C62" s="36">
        <v>477655.5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1247223.37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661375.28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661375.28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130369.68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130369.68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653515.33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653515.33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809697.98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809697.98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663660.73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663660.73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180608.03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180608.03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778598.59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778598.59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598162.45</v>
      </c>
      <c r="K70" s="35">
        <v>0</v>
      </c>
      <c r="L70" s="35">
        <v>0</v>
      </c>
      <c r="M70" s="35">
        <v>0</v>
      </c>
      <c r="N70" s="29">
        <f t="shared" si="23"/>
        <v>598162.45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712182.12</v>
      </c>
      <c r="L71" s="35">
        <v>0</v>
      </c>
      <c r="M71" s="62"/>
      <c r="N71" s="26">
        <f t="shared" si="23"/>
        <v>712182.12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336188.42</v>
      </c>
      <c r="M72" s="35">
        <v>0</v>
      </c>
      <c r="N72" s="29">
        <f t="shared" si="23"/>
        <v>336188.42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198766</v>
      </c>
      <c r="N73" s="26">
        <f t="shared" si="23"/>
        <v>198766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2.2698060554516073</v>
      </c>
      <c r="C78" s="45">
        <v>2.240525490844459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1.9789274513539905</v>
      </c>
      <c r="C79" s="45">
        <v>1.8662290673511794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1.8147887354654992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2.5257099139471553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2.1191927593520514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1.6803930791304837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1.9764725188943786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1.9333498633559039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1.9197986810811183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2.1624600474616056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2.0676919197573085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2.454963612871092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2.4047922587492256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2017-04-05T18:21:40Z</dcterms:modified>
  <cp:category/>
  <cp:version/>
  <cp:contentType/>
  <cp:contentStatus/>
</cp:coreProperties>
</file>