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<sst xmlns="http://schemas.openxmlformats.org/spreadsheetml/2006/main" count="105" uniqueCount="103">
  <si>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</si>
  <si>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</si>
  <si>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</si>
  <si>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</si>
  <si>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</si>
  <si>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</si>
  <si>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</si>
  <si>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</si>
  <si>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</si>
  <si>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</si>
  <si>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</si>
  <si>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</si>
  <si>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</si>
  <si>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</si>
  <si>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</si>
  <si>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</si>
  <si>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</si>
  <si>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</si>
  <si>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</si>
  <si>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</si>
  <si>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</si>
  <si>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</si>
  <si>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</si>
  <si>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</si>
  <si>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</si>
  <si>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</si>
  <si>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</si>
  <si>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</si>
  <si>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</si>
  <si>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</si>
  <si>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</si>
  <si>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</si>
  <si>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</si>
  <si>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</si>
  <si>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</si>
  <si>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</si>
  <si>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</si>
  <si>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</si>
  <si>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</si>
  <si>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</si>
  <si>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</si>
  <si>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</si>
  <si>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</si>
  <si>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</si>
  <si>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</si>
  <si>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</si>
  <si>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</si>
  <si>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</si>
  <si>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</si>
  <si>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</si>
  <si>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</si>
  <si>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</si>
  <si>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</si>
  <si>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</si>
  <si>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</si>
  <si>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</si>
  <si>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</si>
  <si>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</si>
  <si>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</si>
  <si>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</si>
  <si>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</si>
  <si>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</si>
  <si>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</si>
  <si>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</si>
  <si>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</si>
  <si>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</si>
  <si>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</si>
  <si>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</si>
  <si>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</si>
  <si>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</si>
  <si>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</si>
  <si>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</si>
  <si>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</si>
  <si>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</si>
  <si>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</si>
  <si>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</si>
  <si>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</si>
  <si>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</si>
  <si>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</si>
  <si>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</si>
  <si>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</si>
  <si>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</si>
  <si>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</si>
  <si>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</si>
  <si>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</si>
  <si>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</si>
  <si>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</si>
  <si>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</si>
  <si>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</si>
  <si>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</si>
  <si>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</si>
  <si>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</si>
  <si>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</si>
  <si>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</si>
  <si>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</si>
  <si>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</si>
  <si>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</si>
  <si>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</si>
  <si>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</si>
  <si>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</si>
  <si>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</si>
  <si>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</si>
  <si>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23/03/17 - VENCIMENTO 04/04/17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</si>
</sst>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528871</v>
      </c>
      <c r="C7" s="10">
        <f>C8+C20+C24</f>
        <v>397407</v>
      </c>
      <c r="D7" s="10">
        <f>D8+D20+D24</f>
        <v>397708</v>
      </c>
      <c r="E7" s="10">
        <f>E8+E20+E24</f>
        <v>58123</v>
      </c>
      <c r="F7" s="10">
        <f aca="true" t="shared" si="0" ref="F7:M7">F8+F20+F24</f>
        <v>343128</v>
      </c>
      <c r="G7" s="10">
        <f t="shared" si="0"/>
        <v>550003</v>
      </c>
      <c r="H7" s="10">
        <f t="shared" si="0"/>
        <v>493504</v>
      </c>
      <c r="I7" s="10">
        <f t="shared" si="0"/>
        <v>444320</v>
      </c>
      <c r="J7" s="10">
        <f t="shared" si="0"/>
        <v>313348</v>
      </c>
      <c r="K7" s="10">
        <f t="shared" si="0"/>
        <v>386296</v>
      </c>
      <c r="L7" s="10">
        <f t="shared" si="0"/>
        <v>158597</v>
      </c>
      <c r="M7" s="10">
        <f t="shared" si="0"/>
        <v>94267</v>
      </c>
      <c r="N7" s="10">
        <f>+N8+N20+N24</f>
        <v>4165572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230572</v>
      </c>
      <c r="C8" s="12">
        <f>+C9+C12+C16</f>
        <v>185107</v>
      </c>
      <c r="D8" s="12">
        <f>+D9+D12+D16</f>
        <v>201096</v>
      </c>
      <c r="E8" s="12">
        <f>+E9+E12+E16</f>
        <v>26642</v>
      </c>
      <c r="F8" s="12">
        <f aca="true" t="shared" si="1" ref="F8:M8">+F9+F12+F16</f>
        <v>158293</v>
      </c>
      <c r="G8" s="12">
        <f t="shared" si="1"/>
        <v>262795</v>
      </c>
      <c r="H8" s="12">
        <f t="shared" si="1"/>
        <v>230157</v>
      </c>
      <c r="I8" s="12">
        <f t="shared" si="1"/>
        <v>211947</v>
      </c>
      <c r="J8" s="12">
        <f t="shared" si="1"/>
        <v>150540</v>
      </c>
      <c r="K8" s="12">
        <f t="shared" si="1"/>
        <v>175194</v>
      </c>
      <c r="L8" s="12">
        <f t="shared" si="1"/>
        <v>81859</v>
      </c>
      <c r="M8" s="12">
        <f t="shared" si="1"/>
        <v>50169</v>
      </c>
      <c r="N8" s="12">
        <f>SUM(B8:M8)</f>
        <v>1964371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18357</v>
      </c>
      <c r="C9" s="14">
        <v>19431</v>
      </c>
      <c r="D9" s="14">
        <v>12975</v>
      </c>
      <c r="E9" s="14">
        <v>1510</v>
      </c>
      <c r="F9" s="14">
        <v>10949</v>
      </c>
      <c r="G9" s="14">
        <v>21114</v>
      </c>
      <c r="H9" s="14">
        <v>25559</v>
      </c>
      <c r="I9" s="14">
        <v>11653</v>
      </c>
      <c r="J9" s="14">
        <v>15250</v>
      </c>
      <c r="K9" s="14">
        <v>11965</v>
      </c>
      <c r="L9" s="14">
        <v>8478</v>
      </c>
      <c r="M9" s="14">
        <v>5583</v>
      </c>
      <c r="N9" s="12">
        <f aca="true" t="shared" si="2" ref="N9:N19">SUM(B9:M9)</f>
        <v>162824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18357</v>
      </c>
      <c r="C10" s="14">
        <f>+C9-C11</f>
        <v>19431</v>
      </c>
      <c r="D10" s="14">
        <f>+D9-D11</f>
        <v>12975</v>
      </c>
      <c r="E10" s="14">
        <f>+E9-E11</f>
        <v>1510</v>
      </c>
      <c r="F10" s="14">
        <f aca="true" t="shared" si="3" ref="F10:M10">+F9-F11</f>
        <v>10949</v>
      </c>
      <c r="G10" s="14">
        <f t="shared" si="3"/>
        <v>21114</v>
      </c>
      <c r="H10" s="14">
        <f t="shared" si="3"/>
        <v>25559</v>
      </c>
      <c r="I10" s="14">
        <f t="shared" si="3"/>
        <v>11653</v>
      </c>
      <c r="J10" s="14">
        <f t="shared" si="3"/>
        <v>15250</v>
      </c>
      <c r="K10" s="14">
        <f t="shared" si="3"/>
        <v>11965</v>
      </c>
      <c r="L10" s="14">
        <f t="shared" si="3"/>
        <v>8478</v>
      </c>
      <c r="M10" s="14">
        <f t="shared" si="3"/>
        <v>5583</v>
      </c>
      <c r="N10" s="12">
        <f t="shared" si="2"/>
        <v>162824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178542</v>
      </c>
      <c r="C12" s="14">
        <f>C13+C14+C15</f>
        <v>143030</v>
      </c>
      <c r="D12" s="14">
        <f>D13+D14+D15</f>
        <v>162428</v>
      </c>
      <c r="E12" s="14">
        <f>E13+E14+E15</f>
        <v>21858</v>
      </c>
      <c r="F12" s="14">
        <f aca="true" t="shared" si="4" ref="F12:M12">F13+F14+F15</f>
        <v>126060</v>
      </c>
      <c r="G12" s="14">
        <f t="shared" si="4"/>
        <v>206939</v>
      </c>
      <c r="H12" s="14">
        <f t="shared" si="4"/>
        <v>174716</v>
      </c>
      <c r="I12" s="14">
        <f t="shared" si="4"/>
        <v>170098</v>
      </c>
      <c r="J12" s="14">
        <f t="shared" si="4"/>
        <v>114448</v>
      </c>
      <c r="K12" s="14">
        <f t="shared" si="4"/>
        <v>134359</v>
      </c>
      <c r="L12" s="14">
        <f t="shared" si="4"/>
        <v>63206</v>
      </c>
      <c r="M12" s="14">
        <f t="shared" si="4"/>
        <v>39177</v>
      </c>
      <c r="N12" s="12">
        <f t="shared" si="2"/>
        <v>1534861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91038</v>
      </c>
      <c r="C13" s="14">
        <v>73844</v>
      </c>
      <c r="D13" s="14">
        <v>81946</v>
      </c>
      <c r="E13" s="14">
        <v>11235</v>
      </c>
      <c r="F13" s="14">
        <v>63247</v>
      </c>
      <c r="G13" s="14">
        <v>104859</v>
      </c>
      <c r="H13" s="14">
        <v>93044</v>
      </c>
      <c r="I13" s="14">
        <v>89200</v>
      </c>
      <c r="J13" s="14">
        <v>58588</v>
      </c>
      <c r="K13" s="14">
        <v>67889</v>
      </c>
      <c r="L13" s="14">
        <v>31312</v>
      </c>
      <c r="M13" s="14">
        <v>19185</v>
      </c>
      <c r="N13" s="12">
        <f t="shared" si="2"/>
        <v>785387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82750</v>
      </c>
      <c r="C14" s="14">
        <v>63041</v>
      </c>
      <c r="D14" s="14">
        <v>77438</v>
      </c>
      <c r="E14" s="14">
        <v>9923</v>
      </c>
      <c r="F14" s="14">
        <v>58754</v>
      </c>
      <c r="G14" s="14">
        <v>93557</v>
      </c>
      <c r="H14" s="14">
        <v>75849</v>
      </c>
      <c r="I14" s="14">
        <v>77689</v>
      </c>
      <c r="J14" s="14">
        <v>52445</v>
      </c>
      <c r="K14" s="14">
        <v>63191</v>
      </c>
      <c r="L14" s="14">
        <v>29986</v>
      </c>
      <c r="M14" s="14">
        <v>19125</v>
      </c>
      <c r="N14" s="12">
        <f t="shared" si="2"/>
        <v>703748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4754</v>
      </c>
      <c r="C15" s="14">
        <v>6145</v>
      </c>
      <c r="D15" s="14">
        <v>3044</v>
      </c>
      <c r="E15" s="14">
        <v>700</v>
      </c>
      <c r="F15" s="14">
        <v>4059</v>
      </c>
      <c r="G15" s="14">
        <v>8523</v>
      </c>
      <c r="H15" s="14">
        <v>5823</v>
      </c>
      <c r="I15" s="14">
        <v>3209</v>
      </c>
      <c r="J15" s="14">
        <v>3415</v>
      </c>
      <c r="K15" s="14">
        <v>3279</v>
      </c>
      <c r="L15" s="14">
        <v>1908</v>
      </c>
      <c r="M15" s="14">
        <v>867</v>
      </c>
      <c r="N15" s="12">
        <f t="shared" si="2"/>
        <v>45726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33673</v>
      </c>
      <c r="C16" s="14">
        <f>C17+C18+C19</f>
        <v>22646</v>
      </c>
      <c r="D16" s="14">
        <f>D17+D18+D19</f>
        <v>25693</v>
      </c>
      <c r="E16" s="14">
        <f>E17+E18+E19</f>
        <v>3274</v>
      </c>
      <c r="F16" s="14">
        <f aca="true" t="shared" si="5" ref="F16:M16">F17+F18+F19</f>
        <v>21284</v>
      </c>
      <c r="G16" s="14">
        <f t="shared" si="5"/>
        <v>34742</v>
      </c>
      <c r="H16" s="14">
        <f t="shared" si="5"/>
        <v>29882</v>
      </c>
      <c r="I16" s="14">
        <f t="shared" si="5"/>
        <v>30196</v>
      </c>
      <c r="J16" s="14">
        <f t="shared" si="5"/>
        <v>20842</v>
      </c>
      <c r="K16" s="14">
        <f t="shared" si="5"/>
        <v>28870</v>
      </c>
      <c r="L16" s="14">
        <f t="shared" si="5"/>
        <v>10175</v>
      </c>
      <c r="M16" s="14">
        <f t="shared" si="5"/>
        <v>5409</v>
      </c>
      <c r="N16" s="12">
        <f t="shared" si="2"/>
        <v>266686</v>
      </c>
    </row>
    <row r="17" spans="1:25" ht="18.75" customHeight="1">
      <c r="A17" s="15" t="s">
        <v>16</v>
      </c>
      <c r="B17" s="14">
        <v>19685</v>
      </c>
      <c r="C17" s="14">
        <v>14370</v>
      </c>
      <c r="D17" s="14">
        <v>13510</v>
      </c>
      <c r="E17" s="14">
        <v>1904</v>
      </c>
      <c r="F17" s="14">
        <v>12021</v>
      </c>
      <c r="G17" s="14">
        <v>20712</v>
      </c>
      <c r="H17" s="14">
        <v>17680</v>
      </c>
      <c r="I17" s="14">
        <v>18940</v>
      </c>
      <c r="J17" s="14">
        <v>12288</v>
      </c>
      <c r="K17" s="14">
        <v>17187</v>
      </c>
      <c r="L17" s="14">
        <v>6230</v>
      </c>
      <c r="M17" s="14">
        <v>3225</v>
      </c>
      <c r="N17" s="12">
        <f t="shared" si="2"/>
        <v>157752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13534</v>
      </c>
      <c r="C18" s="14">
        <v>7779</v>
      </c>
      <c r="D18" s="14">
        <v>11945</v>
      </c>
      <c r="E18" s="14">
        <v>1328</v>
      </c>
      <c r="F18" s="14">
        <v>8868</v>
      </c>
      <c r="G18" s="14">
        <v>13378</v>
      </c>
      <c r="H18" s="14">
        <v>11716</v>
      </c>
      <c r="I18" s="14">
        <v>10963</v>
      </c>
      <c r="J18" s="14">
        <v>8317</v>
      </c>
      <c r="K18" s="14">
        <v>11424</v>
      </c>
      <c r="L18" s="14">
        <v>3774</v>
      </c>
      <c r="M18" s="14">
        <v>2113</v>
      </c>
      <c r="N18" s="12">
        <f t="shared" si="2"/>
        <v>105139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454</v>
      </c>
      <c r="C19" s="14">
        <v>497</v>
      </c>
      <c r="D19" s="14">
        <v>238</v>
      </c>
      <c r="E19" s="14">
        <v>42</v>
      </c>
      <c r="F19" s="14">
        <v>395</v>
      </c>
      <c r="G19" s="14">
        <v>652</v>
      </c>
      <c r="H19" s="14">
        <v>486</v>
      </c>
      <c r="I19" s="14">
        <v>293</v>
      </c>
      <c r="J19" s="14">
        <v>237</v>
      </c>
      <c r="K19" s="14">
        <v>259</v>
      </c>
      <c r="L19" s="14">
        <v>171</v>
      </c>
      <c r="M19" s="14">
        <v>71</v>
      </c>
      <c r="N19" s="12">
        <f t="shared" si="2"/>
        <v>3795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130955</v>
      </c>
      <c r="C20" s="18">
        <f>C21+C22+C23</f>
        <v>84133</v>
      </c>
      <c r="D20" s="18">
        <f>D21+D22+D23</f>
        <v>77653</v>
      </c>
      <c r="E20" s="18">
        <f>E21+E22+E23</f>
        <v>11270</v>
      </c>
      <c r="F20" s="18">
        <f aca="true" t="shared" si="6" ref="F20:M20">F21+F22+F23</f>
        <v>67089</v>
      </c>
      <c r="G20" s="18">
        <f t="shared" si="6"/>
        <v>107861</v>
      </c>
      <c r="H20" s="18">
        <f t="shared" si="6"/>
        <v>112934</v>
      </c>
      <c r="I20" s="18">
        <f t="shared" si="6"/>
        <v>106998</v>
      </c>
      <c r="J20" s="18">
        <f t="shared" si="6"/>
        <v>69503</v>
      </c>
      <c r="K20" s="18">
        <f t="shared" si="6"/>
        <v>106862</v>
      </c>
      <c r="L20" s="18">
        <f t="shared" si="6"/>
        <v>41968</v>
      </c>
      <c r="M20" s="18">
        <f t="shared" si="6"/>
        <v>23803</v>
      </c>
      <c r="N20" s="12">
        <f aca="true" t="shared" si="7" ref="N20:N26">SUM(B20:M20)</f>
        <v>941029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73333</v>
      </c>
      <c r="C21" s="14">
        <v>50525</v>
      </c>
      <c r="D21" s="14">
        <v>46477</v>
      </c>
      <c r="E21" s="14">
        <v>6823</v>
      </c>
      <c r="F21" s="14">
        <v>39244</v>
      </c>
      <c r="G21" s="14">
        <v>64046</v>
      </c>
      <c r="H21" s="14">
        <v>68664</v>
      </c>
      <c r="I21" s="14">
        <v>62636</v>
      </c>
      <c r="J21" s="14">
        <v>40308</v>
      </c>
      <c r="K21" s="14">
        <v>59026</v>
      </c>
      <c r="L21" s="14">
        <v>23650</v>
      </c>
      <c r="M21" s="14">
        <v>13062</v>
      </c>
      <c r="N21" s="12">
        <f t="shared" si="7"/>
        <v>547794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55336</v>
      </c>
      <c r="C22" s="14">
        <v>31425</v>
      </c>
      <c r="D22" s="14">
        <v>30033</v>
      </c>
      <c r="E22" s="14">
        <v>4197</v>
      </c>
      <c r="F22" s="14">
        <v>26402</v>
      </c>
      <c r="G22" s="14">
        <v>40917</v>
      </c>
      <c r="H22" s="14">
        <v>42177</v>
      </c>
      <c r="I22" s="14">
        <v>42659</v>
      </c>
      <c r="J22" s="14">
        <v>27810</v>
      </c>
      <c r="K22" s="14">
        <v>45964</v>
      </c>
      <c r="L22" s="14">
        <v>17453</v>
      </c>
      <c r="M22" s="14">
        <v>10384</v>
      </c>
      <c r="N22" s="12">
        <f t="shared" si="7"/>
        <v>374757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2286</v>
      </c>
      <c r="C23" s="14">
        <v>2183</v>
      </c>
      <c r="D23" s="14">
        <v>1143</v>
      </c>
      <c r="E23" s="14">
        <v>250</v>
      </c>
      <c r="F23" s="14">
        <v>1443</v>
      </c>
      <c r="G23" s="14">
        <v>2898</v>
      </c>
      <c r="H23" s="14">
        <v>2093</v>
      </c>
      <c r="I23" s="14">
        <v>1703</v>
      </c>
      <c r="J23" s="14">
        <v>1385</v>
      </c>
      <c r="K23" s="14">
        <v>1872</v>
      </c>
      <c r="L23" s="14">
        <v>865</v>
      </c>
      <c r="M23" s="14">
        <v>357</v>
      </c>
      <c r="N23" s="12">
        <f t="shared" si="7"/>
        <v>18478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167344</v>
      </c>
      <c r="C24" s="14">
        <f>C25+C26</f>
        <v>128167</v>
      </c>
      <c r="D24" s="14">
        <f>D25+D26</f>
        <v>118959</v>
      </c>
      <c r="E24" s="14">
        <f>E25+E26</f>
        <v>20211</v>
      </c>
      <c r="F24" s="14">
        <f aca="true" t="shared" si="8" ref="F24:M24">F25+F26</f>
        <v>117746</v>
      </c>
      <c r="G24" s="14">
        <f t="shared" si="8"/>
        <v>179347</v>
      </c>
      <c r="H24" s="14">
        <f t="shared" si="8"/>
        <v>150413</v>
      </c>
      <c r="I24" s="14">
        <f t="shared" si="8"/>
        <v>125375</v>
      </c>
      <c r="J24" s="14">
        <f t="shared" si="8"/>
        <v>93305</v>
      </c>
      <c r="K24" s="14">
        <f t="shared" si="8"/>
        <v>104240</v>
      </c>
      <c r="L24" s="14">
        <f t="shared" si="8"/>
        <v>34770</v>
      </c>
      <c r="M24" s="14">
        <f t="shared" si="8"/>
        <v>20295</v>
      </c>
      <c r="N24" s="12">
        <f t="shared" si="7"/>
        <v>1260172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72011</v>
      </c>
      <c r="C25" s="14">
        <v>61831</v>
      </c>
      <c r="D25" s="14">
        <v>57201</v>
      </c>
      <c r="E25" s="14">
        <v>10743</v>
      </c>
      <c r="F25" s="14">
        <v>55562</v>
      </c>
      <c r="G25" s="14">
        <v>89394</v>
      </c>
      <c r="H25" s="14">
        <v>77838</v>
      </c>
      <c r="I25" s="14">
        <v>55489</v>
      </c>
      <c r="J25" s="14">
        <v>47508</v>
      </c>
      <c r="K25" s="14">
        <v>45705</v>
      </c>
      <c r="L25" s="14">
        <v>15923</v>
      </c>
      <c r="M25" s="14">
        <v>8050</v>
      </c>
      <c r="N25" s="12">
        <f t="shared" si="7"/>
        <v>597255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95333</v>
      </c>
      <c r="C26" s="14">
        <v>66336</v>
      </c>
      <c r="D26" s="14">
        <v>61758</v>
      </c>
      <c r="E26" s="14">
        <v>9468</v>
      </c>
      <c r="F26" s="14">
        <v>62184</v>
      </c>
      <c r="G26" s="14">
        <v>89953</v>
      </c>
      <c r="H26" s="14">
        <v>72575</v>
      </c>
      <c r="I26" s="14">
        <v>69886</v>
      </c>
      <c r="J26" s="14">
        <v>45797</v>
      </c>
      <c r="K26" s="14">
        <v>58535</v>
      </c>
      <c r="L26" s="14">
        <v>18847</v>
      </c>
      <c r="M26" s="14">
        <v>12245</v>
      </c>
      <c r="N26" s="12">
        <f t="shared" si="7"/>
        <v>662917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1073166.00063566</v>
      </c>
      <c r="C36" s="61">
        <f aca="true" t="shared" si="11" ref="C36:M36">C37+C38+C39+C40</f>
        <v>779136.6224135</v>
      </c>
      <c r="D36" s="61">
        <f t="shared" si="11"/>
        <v>731841.1888854</v>
      </c>
      <c r="E36" s="61">
        <f t="shared" si="11"/>
        <v>146756.9468632</v>
      </c>
      <c r="F36" s="61">
        <f t="shared" si="11"/>
        <v>727068.0413324</v>
      </c>
      <c r="G36" s="61">
        <f t="shared" si="11"/>
        <v>924137.1862000001</v>
      </c>
      <c r="H36" s="61">
        <f t="shared" si="11"/>
        <v>970609.5536</v>
      </c>
      <c r="I36" s="61">
        <f t="shared" si="11"/>
        <v>852935.890976</v>
      </c>
      <c r="J36" s="61">
        <f t="shared" si="11"/>
        <v>677550.9618364001</v>
      </c>
      <c r="K36" s="61">
        <f t="shared" si="11"/>
        <v>798622.9996889599</v>
      </c>
      <c r="L36" s="61">
        <f t="shared" si="11"/>
        <v>389283.70520370995</v>
      </c>
      <c r="M36" s="61">
        <f t="shared" si="11"/>
        <v>226675.01791552003</v>
      </c>
      <c r="N36" s="61">
        <f>N37+N38+N39+N40</f>
        <v>8297784.11555075</v>
      </c>
    </row>
    <row r="37" spans="1:14" ht="18.75" customHeight="1">
      <c r="A37" s="58" t="s">
        <v>55</v>
      </c>
      <c r="B37" s="55">
        <f aca="true" t="shared" si="12" ref="B37:M37">B29*B7</f>
        <v>1073185.0332</v>
      </c>
      <c r="C37" s="55">
        <f t="shared" si="12"/>
        <v>779076.6828</v>
      </c>
      <c r="D37" s="55">
        <f t="shared" si="12"/>
        <v>721760.4784</v>
      </c>
      <c r="E37" s="55">
        <f t="shared" si="12"/>
        <v>146475.77229999998</v>
      </c>
      <c r="F37" s="55">
        <f t="shared" si="12"/>
        <v>727088.2320000001</v>
      </c>
      <c r="G37" s="55">
        <f t="shared" si="12"/>
        <v>924280.0415</v>
      </c>
      <c r="H37" s="55">
        <f t="shared" si="12"/>
        <v>970475.6159999999</v>
      </c>
      <c r="I37" s="55">
        <f t="shared" si="12"/>
        <v>852916.672</v>
      </c>
      <c r="J37" s="55">
        <f t="shared" si="12"/>
        <v>677427.0412000001</v>
      </c>
      <c r="K37" s="55">
        <f t="shared" si="12"/>
        <v>798435.2024</v>
      </c>
      <c r="L37" s="55">
        <f t="shared" si="12"/>
        <v>389181.17829999997</v>
      </c>
      <c r="M37" s="55">
        <f t="shared" si="12"/>
        <v>226646.14810000002</v>
      </c>
      <c r="N37" s="57">
        <f>SUM(B37:M37)</f>
        <v>8286948.0982</v>
      </c>
    </row>
    <row r="38" spans="1:14" ht="18.75" customHeight="1">
      <c r="A38" s="58" t="s">
        <v>56</v>
      </c>
      <c r="B38" s="55">
        <f aca="true" t="shared" si="13" ref="B38:M38">B30*B7</f>
        <v>-3276.11256434</v>
      </c>
      <c r="C38" s="55">
        <f t="shared" si="13"/>
        <v>-2332.5803865</v>
      </c>
      <c r="D38" s="55">
        <f t="shared" si="13"/>
        <v>-2207.2595146</v>
      </c>
      <c r="E38" s="55">
        <f t="shared" si="13"/>
        <v>-365.1054368</v>
      </c>
      <c r="F38" s="55">
        <f t="shared" si="13"/>
        <v>-2181.5906676</v>
      </c>
      <c r="G38" s="55">
        <f t="shared" si="13"/>
        <v>-2805.0153</v>
      </c>
      <c r="H38" s="55">
        <f t="shared" si="13"/>
        <v>-2763.6224</v>
      </c>
      <c r="I38" s="55">
        <f t="shared" si="13"/>
        <v>-2527.381024</v>
      </c>
      <c r="J38" s="55">
        <f t="shared" si="13"/>
        <v>-1994.6793636</v>
      </c>
      <c r="K38" s="55">
        <f t="shared" si="13"/>
        <v>-2414.4427110399997</v>
      </c>
      <c r="L38" s="55">
        <f t="shared" si="13"/>
        <v>-1168.63309629</v>
      </c>
      <c r="M38" s="55">
        <f t="shared" si="13"/>
        <v>-690.17018448</v>
      </c>
      <c r="N38" s="25">
        <f>SUM(B38:M38)</f>
        <v>-24726.592649249997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10126.57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10126.57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-69756.6</v>
      </c>
      <c r="C42" s="25">
        <f aca="true" t="shared" si="15" ref="C42:M42">+C43+C46+C54+C55</f>
        <v>-73837.8</v>
      </c>
      <c r="D42" s="25">
        <f t="shared" si="15"/>
        <v>-49805</v>
      </c>
      <c r="E42" s="25">
        <f t="shared" si="15"/>
        <v>-6738</v>
      </c>
      <c r="F42" s="25">
        <f t="shared" si="15"/>
        <v>-41606.2</v>
      </c>
      <c r="G42" s="25">
        <f t="shared" si="15"/>
        <v>-80233.2</v>
      </c>
      <c r="H42" s="25">
        <f t="shared" si="15"/>
        <v>-97624.2</v>
      </c>
      <c r="I42" s="25">
        <f t="shared" si="15"/>
        <v>-44281.4</v>
      </c>
      <c r="J42" s="25">
        <f t="shared" si="15"/>
        <v>-57950</v>
      </c>
      <c r="K42" s="25">
        <f t="shared" si="15"/>
        <v>-45467</v>
      </c>
      <c r="L42" s="25">
        <f t="shared" si="15"/>
        <v>-32216.4</v>
      </c>
      <c r="M42" s="25">
        <f t="shared" si="15"/>
        <v>-21215.4</v>
      </c>
      <c r="N42" s="25">
        <f>+N43+N46+N54+N55</f>
        <v>-620731.2000000002</v>
      </c>
    </row>
    <row r="43" spans="1:14" ht="18.75" customHeight="1">
      <c r="A43" s="17" t="s">
        <v>60</v>
      </c>
      <c r="B43" s="26">
        <f>B44+B45</f>
        <v>-69756.6</v>
      </c>
      <c r="C43" s="26">
        <f>C44+C45</f>
        <v>-73837.8</v>
      </c>
      <c r="D43" s="26">
        <f>D44+D45</f>
        <v>-49305</v>
      </c>
      <c r="E43" s="26">
        <f>E44+E45</f>
        <v>-5738</v>
      </c>
      <c r="F43" s="26">
        <f aca="true" t="shared" si="16" ref="F43:M43">F44+F45</f>
        <v>-41606.2</v>
      </c>
      <c r="G43" s="26">
        <f t="shared" si="16"/>
        <v>-80233.2</v>
      </c>
      <c r="H43" s="26">
        <f t="shared" si="16"/>
        <v>-97124.2</v>
      </c>
      <c r="I43" s="26">
        <f t="shared" si="16"/>
        <v>-44281.4</v>
      </c>
      <c r="J43" s="26">
        <f t="shared" si="16"/>
        <v>-57950</v>
      </c>
      <c r="K43" s="26">
        <f t="shared" si="16"/>
        <v>-45467</v>
      </c>
      <c r="L43" s="26">
        <f t="shared" si="16"/>
        <v>-32216.4</v>
      </c>
      <c r="M43" s="26">
        <f t="shared" si="16"/>
        <v>-21215.4</v>
      </c>
      <c r="N43" s="25">
        <f aca="true" t="shared" si="17" ref="N43:N55">SUM(B43:M43)</f>
        <v>-618731.2000000002</v>
      </c>
    </row>
    <row r="44" spans="1:25" ht="18.75" customHeight="1">
      <c r="A44" s="13" t="s">
        <v>61</v>
      </c>
      <c r="B44" s="20">
        <f>ROUND(-B9*$D$3,2)</f>
        <v>-69756.6</v>
      </c>
      <c r="C44" s="20">
        <f>ROUND(-C9*$D$3,2)</f>
        <v>-73837.8</v>
      </c>
      <c r="D44" s="20">
        <f>ROUND(-D9*$D$3,2)</f>
        <v>-49305</v>
      </c>
      <c r="E44" s="20">
        <f>ROUND(-E9*$D$3,2)</f>
        <v>-5738</v>
      </c>
      <c r="F44" s="20">
        <f aca="true" t="shared" si="18" ref="F44:M44">ROUND(-F9*$D$3,2)</f>
        <v>-41606.2</v>
      </c>
      <c r="G44" s="20">
        <f t="shared" si="18"/>
        <v>-80233.2</v>
      </c>
      <c r="H44" s="20">
        <f t="shared" si="18"/>
        <v>-97124.2</v>
      </c>
      <c r="I44" s="20">
        <f t="shared" si="18"/>
        <v>-44281.4</v>
      </c>
      <c r="J44" s="20">
        <f t="shared" si="18"/>
        <v>-57950</v>
      </c>
      <c r="K44" s="20">
        <f t="shared" si="18"/>
        <v>-45467</v>
      </c>
      <c r="L44" s="20">
        <f t="shared" si="18"/>
        <v>-32216.4</v>
      </c>
      <c r="M44" s="20">
        <f t="shared" si="18"/>
        <v>-21215.4</v>
      </c>
      <c r="N44" s="47">
        <f t="shared" si="17"/>
        <v>-618731.2000000002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-500</v>
      </c>
      <c r="E46" s="26">
        <f t="shared" si="20"/>
        <v>-1000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-2000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-500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-2000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1003409.40063566</v>
      </c>
      <c r="C57" s="29">
        <f t="shared" si="21"/>
        <v>705298.8224134999</v>
      </c>
      <c r="D57" s="29">
        <f t="shared" si="21"/>
        <v>682036.1888854</v>
      </c>
      <c r="E57" s="29">
        <f t="shared" si="21"/>
        <v>140018.9468632</v>
      </c>
      <c r="F57" s="29">
        <f t="shared" si="21"/>
        <v>685461.8413324001</v>
      </c>
      <c r="G57" s="29">
        <f t="shared" si="21"/>
        <v>843903.9862000002</v>
      </c>
      <c r="H57" s="29">
        <f t="shared" si="21"/>
        <v>872985.3536</v>
      </c>
      <c r="I57" s="29">
        <f t="shared" si="21"/>
        <v>808654.490976</v>
      </c>
      <c r="J57" s="29">
        <f t="shared" si="21"/>
        <v>619600.9618364001</v>
      </c>
      <c r="K57" s="29">
        <f t="shared" si="21"/>
        <v>753155.9996889599</v>
      </c>
      <c r="L57" s="29">
        <f t="shared" si="21"/>
        <v>357067.3052037099</v>
      </c>
      <c r="M57" s="29">
        <f t="shared" si="21"/>
        <v>205459.61791552004</v>
      </c>
      <c r="N57" s="29">
        <f>SUM(B57:M57)</f>
        <v>7677052.915550752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1003409.4</v>
      </c>
      <c r="C60" s="36">
        <f aca="true" t="shared" si="22" ref="C60:M60">SUM(C61:C74)</f>
        <v>705298.8300000001</v>
      </c>
      <c r="D60" s="36">
        <f t="shared" si="22"/>
        <v>682036.19</v>
      </c>
      <c r="E60" s="36">
        <f t="shared" si="22"/>
        <v>140018.94</v>
      </c>
      <c r="F60" s="36">
        <f t="shared" si="22"/>
        <v>685461.84</v>
      </c>
      <c r="G60" s="36">
        <f t="shared" si="22"/>
        <v>843903.98</v>
      </c>
      <c r="H60" s="36">
        <f t="shared" si="22"/>
        <v>872985.34</v>
      </c>
      <c r="I60" s="36">
        <f t="shared" si="22"/>
        <v>808654.49</v>
      </c>
      <c r="J60" s="36">
        <f t="shared" si="22"/>
        <v>619600.96</v>
      </c>
      <c r="K60" s="36">
        <f t="shared" si="22"/>
        <v>753156</v>
      </c>
      <c r="L60" s="36">
        <f t="shared" si="22"/>
        <v>357067.31</v>
      </c>
      <c r="M60" s="36">
        <f t="shared" si="22"/>
        <v>205459.62</v>
      </c>
      <c r="N60" s="29">
        <f>SUM(N61:N74)</f>
        <v>7677052.899999999</v>
      </c>
    </row>
    <row r="61" spans="1:15" ht="18.75" customHeight="1">
      <c r="A61" s="17" t="s">
        <v>75</v>
      </c>
      <c r="B61" s="36">
        <v>195297.62</v>
      </c>
      <c r="C61" s="36">
        <v>206446.13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401743.75</v>
      </c>
      <c r="O61"/>
    </row>
    <row r="62" spans="1:15" ht="18.75" customHeight="1">
      <c r="A62" s="17" t="s">
        <v>76</v>
      </c>
      <c r="B62" s="36">
        <v>808111.78</v>
      </c>
      <c r="C62" s="36">
        <v>498852.7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1306964.48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682036.19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682036.19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140018.94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140018.94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685461.84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685461.84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843903.98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843903.98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682816.08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682816.08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190169.26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190169.26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808654.49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808654.49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619600.96</v>
      </c>
      <c r="K70" s="35">
        <v>0</v>
      </c>
      <c r="L70" s="35">
        <v>0</v>
      </c>
      <c r="M70" s="35">
        <v>0</v>
      </c>
      <c r="N70" s="29">
        <f t="shared" si="23"/>
        <v>619600.96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753156</v>
      </c>
      <c r="L71" s="35">
        <v>0</v>
      </c>
      <c r="M71" s="62"/>
      <c r="N71" s="26">
        <f t="shared" si="23"/>
        <v>753156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357067.31</v>
      </c>
      <c r="M72" s="35">
        <v>0</v>
      </c>
      <c r="N72" s="29">
        <f t="shared" si="23"/>
        <v>357067.31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205459.62</v>
      </c>
      <c r="N73" s="26">
        <f t="shared" si="23"/>
        <v>205459.62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2.271415484450875</v>
      </c>
      <c r="C78" s="45">
        <v>2.2355289092626114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1.9786666395517818</v>
      </c>
      <c r="C79" s="45">
        <v>1.8660349280306745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1.8146846904900078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2.5249375782943067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2.118941157038773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1.6802402645076484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1.9765296195041375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1.93310487474977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1.919643254807346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2.1622954728812696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2.0673861486760408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2.4545464618101853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2.4046062558002275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2017-04-04T12:56:24Z</dcterms:modified>
  <cp:category/>
  <cp:version/>
  <cp:contentType/>
  <cp:contentStatus/>
</cp:coreProperties>
</file>