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<sst xmlns="http://schemas.openxmlformats.org/spreadsheetml/2006/main" count="106" uniqueCount="104">
  <si>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</si>
  <si>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</si>
  <si>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</si>
  <si>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</si>
  <si>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</si>
  <si>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</si>
  <si>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</si>
  <si>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</si>
  <si>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</si>
  <si>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</si>
  <si>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</si>
  <si>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</si>
  <si>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</si>
  <si>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</si>
  <si>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</si>
  <si>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</si>
  <si>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</si>
  <si>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</si>
  <si>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</si>
  <si>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</si>
  <si>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</si>
  <si>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</si>
  <si>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</si>
  <si>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</si>
  <si>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</si>
  <si>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</si>
  <si>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</si>
  <si>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</si>
  <si>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</si>
  <si>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</si>
  <si>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</si>
  <si>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</si>
  <si>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</si>
  <si>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</si>
  <si>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</si>
  <si>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</si>
  <si>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</si>
  <si>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</si>
  <si>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</si>
  <si>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</si>
  <si>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</si>
  <si>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</si>
  <si>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</si>
  <si>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</si>
  <si>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</si>
  <si>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</si>
  <si>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</si>
  <si>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</si>
  <si>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</si>
  <si>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</si>
  <si>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</si>
  <si>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</si>
  <si>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</si>
  <si>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</si>
  <si>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</si>
  <si>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</si>
  <si>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</si>
  <si>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</si>
  <si>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</si>
  <si>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</si>
  <si>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</si>
  <si>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</si>
  <si>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</si>
  <si>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</si>
  <si>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</si>
  <si>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</si>
  <si>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</si>
  <si>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</si>
  <si>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</si>
  <si>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</si>
  <si>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</si>
  <si>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</si>
  <si>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</si>
  <si>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</si>
  <si>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</si>
  <si>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</si>
  <si>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</si>
  <si>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</si>
  <si>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</si>
  <si>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</si>
  <si>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</si>
  <si>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</si>
  <si>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</si>
  <si>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</si>
  <si>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</si>
  <si>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</si>
  <si>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</si>
  <si>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</si>
  <si>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</si>
  <si>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</si>
  <si>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</si>
  <si>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</si>
  <si>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</si>
  <si>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</si>
  <si>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</si>
  <si>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</si>
  <si>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</si>
  <si>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</si>
  <si>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</si>
  <si>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</si>
  <si>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</si>
  <si>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</si>
  <si>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22/03/17 - VENCIMENTO 03/04/17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</si>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</sst>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535525</v>
      </c>
      <c r="C7" s="10">
        <f>C8+C20+C24</f>
        <v>403617</v>
      </c>
      <c r="D7" s="10">
        <f>D8+D20+D24</f>
        <v>405759</v>
      </c>
      <c r="E7" s="10">
        <f>E8+E20+E24</f>
        <v>59521</v>
      </c>
      <c r="F7" s="10">
        <f aca="true" t="shared" si="0" ref="F7:M7">F8+F20+F24</f>
        <v>350532</v>
      </c>
      <c r="G7" s="10">
        <f t="shared" si="0"/>
        <v>558008</v>
      </c>
      <c r="H7" s="10">
        <f t="shared" si="0"/>
        <v>499487</v>
      </c>
      <c r="I7" s="10">
        <f t="shared" si="0"/>
        <v>444986</v>
      </c>
      <c r="J7" s="10">
        <f t="shared" si="0"/>
        <v>323106</v>
      </c>
      <c r="K7" s="10">
        <f t="shared" si="0"/>
        <v>390726</v>
      </c>
      <c r="L7" s="10">
        <f t="shared" si="0"/>
        <v>157440</v>
      </c>
      <c r="M7" s="10">
        <f t="shared" si="0"/>
        <v>96192</v>
      </c>
      <c r="N7" s="10">
        <f>+N8+N20+N24</f>
        <v>4224899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232061</v>
      </c>
      <c r="C8" s="12">
        <f>+C9+C12+C16</f>
        <v>187537</v>
      </c>
      <c r="D8" s="12">
        <f>+D9+D12+D16</f>
        <v>204334</v>
      </c>
      <c r="E8" s="12">
        <f>+E9+E12+E16</f>
        <v>27388</v>
      </c>
      <c r="F8" s="12">
        <f aca="true" t="shared" si="1" ref="F8:M8">+F9+F12+F16</f>
        <v>161276</v>
      </c>
      <c r="G8" s="12">
        <f t="shared" si="1"/>
        <v>265258</v>
      </c>
      <c r="H8" s="12">
        <f t="shared" si="1"/>
        <v>233016</v>
      </c>
      <c r="I8" s="12">
        <f t="shared" si="1"/>
        <v>211847</v>
      </c>
      <c r="J8" s="12">
        <f t="shared" si="1"/>
        <v>154236</v>
      </c>
      <c r="K8" s="12">
        <f t="shared" si="1"/>
        <v>177335</v>
      </c>
      <c r="L8" s="12">
        <f t="shared" si="1"/>
        <v>81718</v>
      </c>
      <c r="M8" s="12">
        <f t="shared" si="1"/>
        <v>51034</v>
      </c>
      <c r="N8" s="12">
        <f>SUM(B8:M8)</f>
        <v>1987040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19028</v>
      </c>
      <c r="C9" s="14">
        <v>19539</v>
      </c>
      <c r="D9" s="14">
        <v>13379</v>
      </c>
      <c r="E9" s="14">
        <v>1666</v>
      </c>
      <c r="F9" s="14">
        <v>11443</v>
      </c>
      <c r="G9" s="14">
        <v>21424</v>
      </c>
      <c r="H9" s="14">
        <v>26113</v>
      </c>
      <c r="I9" s="14">
        <v>12097</v>
      </c>
      <c r="J9" s="14">
        <v>15898</v>
      </c>
      <c r="K9" s="14">
        <v>12433</v>
      </c>
      <c r="L9" s="14">
        <v>8780</v>
      </c>
      <c r="M9" s="14">
        <v>5863</v>
      </c>
      <c r="N9" s="12">
        <f aca="true" t="shared" si="2" ref="N9:N19">SUM(B9:M9)</f>
        <v>167663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19028</v>
      </c>
      <c r="C10" s="14">
        <f>+C9-C11</f>
        <v>19539</v>
      </c>
      <c r="D10" s="14">
        <f>+D9-D11</f>
        <v>13379</v>
      </c>
      <c r="E10" s="14">
        <f>+E9-E11</f>
        <v>1666</v>
      </c>
      <c r="F10" s="14">
        <f aca="true" t="shared" si="3" ref="F10:M10">+F9-F11</f>
        <v>11443</v>
      </c>
      <c r="G10" s="14">
        <f t="shared" si="3"/>
        <v>21424</v>
      </c>
      <c r="H10" s="14">
        <f t="shared" si="3"/>
        <v>26113</v>
      </c>
      <c r="I10" s="14">
        <f t="shared" si="3"/>
        <v>12097</v>
      </c>
      <c r="J10" s="14">
        <f t="shared" si="3"/>
        <v>15898</v>
      </c>
      <c r="K10" s="14">
        <f t="shared" si="3"/>
        <v>12433</v>
      </c>
      <c r="L10" s="14">
        <f t="shared" si="3"/>
        <v>8780</v>
      </c>
      <c r="M10" s="14">
        <f t="shared" si="3"/>
        <v>5863</v>
      </c>
      <c r="N10" s="12">
        <f t="shared" si="2"/>
        <v>167663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179050</v>
      </c>
      <c r="C12" s="14">
        <f>C13+C14+C15</f>
        <v>145034</v>
      </c>
      <c r="D12" s="14">
        <f>D13+D14+D15</f>
        <v>164902</v>
      </c>
      <c r="E12" s="14">
        <f>E13+E14+E15</f>
        <v>22444</v>
      </c>
      <c r="F12" s="14">
        <f aca="true" t="shared" si="4" ref="F12:M12">F13+F14+F15</f>
        <v>128424</v>
      </c>
      <c r="G12" s="14">
        <f t="shared" si="4"/>
        <v>208597</v>
      </c>
      <c r="H12" s="14">
        <f t="shared" si="4"/>
        <v>177164</v>
      </c>
      <c r="I12" s="14">
        <f t="shared" si="4"/>
        <v>169581</v>
      </c>
      <c r="J12" s="14">
        <f t="shared" si="4"/>
        <v>117183</v>
      </c>
      <c r="K12" s="14">
        <f t="shared" si="4"/>
        <v>135710</v>
      </c>
      <c r="L12" s="14">
        <f t="shared" si="4"/>
        <v>62959</v>
      </c>
      <c r="M12" s="14">
        <f t="shared" si="4"/>
        <v>39631</v>
      </c>
      <c r="N12" s="12">
        <f t="shared" si="2"/>
        <v>1550679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91202</v>
      </c>
      <c r="C13" s="14">
        <v>74638</v>
      </c>
      <c r="D13" s="14">
        <v>82714</v>
      </c>
      <c r="E13" s="14">
        <v>11553</v>
      </c>
      <c r="F13" s="14">
        <v>64220</v>
      </c>
      <c r="G13" s="14">
        <v>105376</v>
      </c>
      <c r="H13" s="14">
        <v>94174</v>
      </c>
      <c r="I13" s="14">
        <v>88292</v>
      </c>
      <c r="J13" s="14">
        <v>59493</v>
      </c>
      <c r="K13" s="14">
        <v>68217</v>
      </c>
      <c r="L13" s="14">
        <v>31419</v>
      </c>
      <c r="M13" s="14">
        <v>19201</v>
      </c>
      <c r="N13" s="12">
        <f t="shared" si="2"/>
        <v>790499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83045</v>
      </c>
      <c r="C14" s="14">
        <v>64196</v>
      </c>
      <c r="D14" s="14">
        <v>79002</v>
      </c>
      <c r="E14" s="14">
        <v>10155</v>
      </c>
      <c r="F14" s="14">
        <v>60041</v>
      </c>
      <c r="G14" s="14">
        <v>94556</v>
      </c>
      <c r="H14" s="14">
        <v>76968</v>
      </c>
      <c r="I14" s="14">
        <v>78131</v>
      </c>
      <c r="J14" s="14">
        <v>54157</v>
      </c>
      <c r="K14" s="14">
        <v>64174</v>
      </c>
      <c r="L14" s="14">
        <v>29616</v>
      </c>
      <c r="M14" s="14">
        <v>19486</v>
      </c>
      <c r="N14" s="12">
        <f t="shared" si="2"/>
        <v>713527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4803</v>
      </c>
      <c r="C15" s="14">
        <v>6200</v>
      </c>
      <c r="D15" s="14">
        <v>3186</v>
      </c>
      <c r="E15" s="14">
        <v>736</v>
      </c>
      <c r="F15" s="14">
        <v>4163</v>
      </c>
      <c r="G15" s="14">
        <v>8665</v>
      </c>
      <c r="H15" s="14">
        <v>6022</v>
      </c>
      <c r="I15" s="14">
        <v>3158</v>
      </c>
      <c r="J15" s="14">
        <v>3533</v>
      </c>
      <c r="K15" s="14">
        <v>3319</v>
      </c>
      <c r="L15" s="14">
        <v>1924</v>
      </c>
      <c r="M15" s="14">
        <v>944</v>
      </c>
      <c r="N15" s="12">
        <f t="shared" si="2"/>
        <v>46653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33983</v>
      </c>
      <c r="C16" s="14">
        <f>C17+C18+C19</f>
        <v>22964</v>
      </c>
      <c r="D16" s="14">
        <f>D17+D18+D19</f>
        <v>26053</v>
      </c>
      <c r="E16" s="14">
        <f>E17+E18+E19</f>
        <v>3278</v>
      </c>
      <c r="F16" s="14">
        <f aca="true" t="shared" si="5" ref="F16:M16">F17+F18+F19</f>
        <v>21409</v>
      </c>
      <c r="G16" s="14">
        <f t="shared" si="5"/>
        <v>35237</v>
      </c>
      <c r="H16" s="14">
        <f t="shared" si="5"/>
        <v>29739</v>
      </c>
      <c r="I16" s="14">
        <f t="shared" si="5"/>
        <v>30169</v>
      </c>
      <c r="J16" s="14">
        <f t="shared" si="5"/>
        <v>21155</v>
      </c>
      <c r="K16" s="14">
        <f t="shared" si="5"/>
        <v>29192</v>
      </c>
      <c r="L16" s="14">
        <f t="shared" si="5"/>
        <v>9979</v>
      </c>
      <c r="M16" s="14">
        <f t="shared" si="5"/>
        <v>5540</v>
      </c>
      <c r="N16" s="12">
        <f t="shared" si="2"/>
        <v>268698</v>
      </c>
    </row>
    <row r="17" spans="1:25" ht="18.75" customHeight="1">
      <c r="A17" s="15" t="s">
        <v>16</v>
      </c>
      <c r="B17" s="14">
        <v>20023</v>
      </c>
      <c r="C17" s="14">
        <v>14680</v>
      </c>
      <c r="D17" s="14">
        <v>13794</v>
      </c>
      <c r="E17" s="14">
        <v>1924</v>
      </c>
      <c r="F17" s="14">
        <v>12267</v>
      </c>
      <c r="G17" s="14">
        <v>21156</v>
      </c>
      <c r="H17" s="14">
        <v>17576</v>
      </c>
      <c r="I17" s="14">
        <v>19098</v>
      </c>
      <c r="J17" s="14">
        <v>12637</v>
      </c>
      <c r="K17" s="14">
        <v>17524</v>
      </c>
      <c r="L17" s="14">
        <v>6263</v>
      </c>
      <c r="M17" s="14">
        <v>3296</v>
      </c>
      <c r="N17" s="12">
        <f t="shared" si="2"/>
        <v>160238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13527</v>
      </c>
      <c r="C18" s="14">
        <v>7745</v>
      </c>
      <c r="D18" s="14">
        <v>11998</v>
      </c>
      <c r="E18" s="14">
        <v>1312</v>
      </c>
      <c r="F18" s="14">
        <v>8764</v>
      </c>
      <c r="G18" s="14">
        <v>13413</v>
      </c>
      <c r="H18" s="14">
        <v>11695</v>
      </c>
      <c r="I18" s="14">
        <v>10783</v>
      </c>
      <c r="J18" s="14">
        <v>8268</v>
      </c>
      <c r="K18" s="14">
        <v>11394</v>
      </c>
      <c r="L18" s="14">
        <v>3569</v>
      </c>
      <c r="M18" s="14">
        <v>2165</v>
      </c>
      <c r="N18" s="12">
        <f t="shared" si="2"/>
        <v>104633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433</v>
      </c>
      <c r="C19" s="14">
        <v>539</v>
      </c>
      <c r="D19" s="14">
        <v>261</v>
      </c>
      <c r="E19" s="14">
        <v>42</v>
      </c>
      <c r="F19" s="14">
        <v>378</v>
      </c>
      <c r="G19" s="14">
        <v>668</v>
      </c>
      <c r="H19" s="14">
        <v>468</v>
      </c>
      <c r="I19" s="14">
        <v>288</v>
      </c>
      <c r="J19" s="14">
        <v>250</v>
      </c>
      <c r="K19" s="14">
        <v>274</v>
      </c>
      <c r="L19" s="14">
        <v>147</v>
      </c>
      <c r="M19" s="14">
        <v>79</v>
      </c>
      <c r="N19" s="12">
        <f t="shared" si="2"/>
        <v>3827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132795</v>
      </c>
      <c r="C20" s="18">
        <f>C21+C22+C23</f>
        <v>85454</v>
      </c>
      <c r="D20" s="18">
        <f>D21+D22+D23</f>
        <v>78852</v>
      </c>
      <c r="E20" s="18">
        <f>E21+E22+E23</f>
        <v>11685</v>
      </c>
      <c r="F20" s="18">
        <f aca="true" t="shared" si="6" ref="F20:M20">F21+F22+F23</f>
        <v>68495</v>
      </c>
      <c r="G20" s="18">
        <f t="shared" si="6"/>
        <v>109384</v>
      </c>
      <c r="H20" s="18">
        <f t="shared" si="6"/>
        <v>113915</v>
      </c>
      <c r="I20" s="18">
        <f t="shared" si="6"/>
        <v>107264</v>
      </c>
      <c r="J20" s="18">
        <f t="shared" si="6"/>
        <v>72293</v>
      </c>
      <c r="K20" s="18">
        <f t="shared" si="6"/>
        <v>107391</v>
      </c>
      <c r="L20" s="18">
        <f t="shared" si="6"/>
        <v>41542</v>
      </c>
      <c r="M20" s="18">
        <f t="shared" si="6"/>
        <v>24360</v>
      </c>
      <c r="N20" s="12">
        <f aca="true" t="shared" si="7" ref="N20:N26">SUM(B20:M20)</f>
        <v>953430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74047</v>
      </c>
      <c r="C21" s="14">
        <v>51001</v>
      </c>
      <c r="D21" s="14">
        <v>46858</v>
      </c>
      <c r="E21" s="14">
        <v>7003</v>
      </c>
      <c r="F21" s="14">
        <v>39828</v>
      </c>
      <c r="G21" s="14">
        <v>64795</v>
      </c>
      <c r="H21" s="14">
        <v>69031</v>
      </c>
      <c r="I21" s="14">
        <v>62303</v>
      </c>
      <c r="J21" s="14">
        <v>41898</v>
      </c>
      <c r="K21" s="14">
        <v>59132</v>
      </c>
      <c r="L21" s="14">
        <v>23369</v>
      </c>
      <c r="M21" s="14">
        <v>13099</v>
      </c>
      <c r="N21" s="12">
        <f t="shared" si="7"/>
        <v>552364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56280</v>
      </c>
      <c r="C22" s="14">
        <v>32192</v>
      </c>
      <c r="D22" s="14">
        <v>30789</v>
      </c>
      <c r="E22" s="14">
        <v>4436</v>
      </c>
      <c r="F22" s="14">
        <v>27108</v>
      </c>
      <c r="G22" s="14">
        <v>41641</v>
      </c>
      <c r="H22" s="14">
        <v>42755</v>
      </c>
      <c r="I22" s="14">
        <v>43293</v>
      </c>
      <c r="J22" s="14">
        <v>28976</v>
      </c>
      <c r="K22" s="14">
        <v>46386</v>
      </c>
      <c r="L22" s="14">
        <v>17318</v>
      </c>
      <c r="M22" s="14">
        <v>10837</v>
      </c>
      <c r="N22" s="12">
        <f t="shared" si="7"/>
        <v>382011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2468</v>
      </c>
      <c r="C23" s="14">
        <v>2261</v>
      </c>
      <c r="D23" s="14">
        <v>1205</v>
      </c>
      <c r="E23" s="14">
        <v>246</v>
      </c>
      <c r="F23" s="14">
        <v>1559</v>
      </c>
      <c r="G23" s="14">
        <v>2948</v>
      </c>
      <c r="H23" s="14">
        <v>2129</v>
      </c>
      <c r="I23" s="14">
        <v>1668</v>
      </c>
      <c r="J23" s="14">
        <v>1419</v>
      </c>
      <c r="K23" s="14">
        <v>1873</v>
      </c>
      <c r="L23" s="14">
        <v>855</v>
      </c>
      <c r="M23" s="14">
        <v>424</v>
      </c>
      <c r="N23" s="12">
        <f t="shared" si="7"/>
        <v>19055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170669</v>
      </c>
      <c r="C24" s="14">
        <f>C25+C26</f>
        <v>130626</v>
      </c>
      <c r="D24" s="14">
        <f>D25+D26</f>
        <v>122573</v>
      </c>
      <c r="E24" s="14">
        <f>E25+E26</f>
        <v>20448</v>
      </c>
      <c r="F24" s="14">
        <f aca="true" t="shared" si="8" ref="F24:M24">F25+F26</f>
        <v>120761</v>
      </c>
      <c r="G24" s="14">
        <f t="shared" si="8"/>
        <v>183366</v>
      </c>
      <c r="H24" s="14">
        <f t="shared" si="8"/>
        <v>152556</v>
      </c>
      <c r="I24" s="14">
        <f t="shared" si="8"/>
        <v>125875</v>
      </c>
      <c r="J24" s="14">
        <f t="shared" si="8"/>
        <v>96577</v>
      </c>
      <c r="K24" s="14">
        <f t="shared" si="8"/>
        <v>106000</v>
      </c>
      <c r="L24" s="14">
        <f t="shared" si="8"/>
        <v>34180</v>
      </c>
      <c r="M24" s="14">
        <f t="shared" si="8"/>
        <v>20798</v>
      </c>
      <c r="N24" s="12">
        <f t="shared" si="7"/>
        <v>1284429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73968</v>
      </c>
      <c r="C25" s="14">
        <v>63502</v>
      </c>
      <c r="D25" s="14">
        <v>60118</v>
      </c>
      <c r="E25" s="14">
        <v>11028</v>
      </c>
      <c r="F25" s="14">
        <v>57755</v>
      </c>
      <c r="G25" s="14">
        <v>92441</v>
      </c>
      <c r="H25" s="14">
        <v>79651</v>
      </c>
      <c r="I25" s="14">
        <v>56242</v>
      </c>
      <c r="J25" s="14">
        <v>49648</v>
      </c>
      <c r="K25" s="14">
        <v>47166</v>
      </c>
      <c r="L25" s="14">
        <v>15771</v>
      </c>
      <c r="M25" s="14">
        <v>8263</v>
      </c>
      <c r="N25" s="12">
        <f t="shared" si="7"/>
        <v>615553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96701</v>
      </c>
      <c r="C26" s="14">
        <v>67124</v>
      </c>
      <c r="D26" s="14">
        <v>62455</v>
      </c>
      <c r="E26" s="14">
        <v>9420</v>
      </c>
      <c r="F26" s="14">
        <v>63006</v>
      </c>
      <c r="G26" s="14">
        <v>90925</v>
      </c>
      <c r="H26" s="14">
        <v>72905</v>
      </c>
      <c r="I26" s="14">
        <v>69633</v>
      </c>
      <c r="J26" s="14">
        <v>46929</v>
      </c>
      <c r="K26" s="14">
        <v>58834</v>
      </c>
      <c r="L26" s="14">
        <v>18409</v>
      </c>
      <c r="M26" s="14">
        <v>12535</v>
      </c>
      <c r="N26" s="12">
        <f t="shared" si="7"/>
        <v>668876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1086627.0789665</v>
      </c>
      <c r="C36" s="61">
        <f aca="true" t="shared" si="11" ref="C36:M36">C37+C38+C39+C40</f>
        <v>791274.2568185</v>
      </c>
      <c r="D36" s="61">
        <f t="shared" si="11"/>
        <v>746407.4610379499</v>
      </c>
      <c r="E36" s="61">
        <f t="shared" si="11"/>
        <v>150271.26498639997</v>
      </c>
      <c r="F36" s="61">
        <f t="shared" si="11"/>
        <v>742710.0430706001</v>
      </c>
      <c r="G36" s="61">
        <f t="shared" si="11"/>
        <v>937548.7632</v>
      </c>
      <c r="H36" s="61">
        <f t="shared" si="11"/>
        <v>982341.6183</v>
      </c>
      <c r="I36" s="61">
        <f t="shared" si="11"/>
        <v>854210.5562348</v>
      </c>
      <c r="J36" s="61">
        <f t="shared" si="11"/>
        <v>698584.6655358</v>
      </c>
      <c r="K36" s="61">
        <f t="shared" si="11"/>
        <v>807751.67812576</v>
      </c>
      <c r="L36" s="61">
        <f t="shared" si="11"/>
        <v>386453.0683392</v>
      </c>
      <c r="M36" s="61">
        <f t="shared" si="11"/>
        <v>231289.20164352003</v>
      </c>
      <c r="N36" s="61">
        <f>N37+N38+N39+N40</f>
        <v>8415469.65625903</v>
      </c>
    </row>
    <row r="37" spans="1:14" ht="18.75" customHeight="1">
      <c r="A37" s="58" t="s">
        <v>55</v>
      </c>
      <c r="B37" s="55">
        <f aca="true" t="shared" si="12" ref="B37:M37">B29*B7</f>
        <v>1086687.3299999998</v>
      </c>
      <c r="C37" s="55">
        <f t="shared" si="12"/>
        <v>791250.7668</v>
      </c>
      <c r="D37" s="55">
        <f t="shared" si="12"/>
        <v>736371.4332</v>
      </c>
      <c r="E37" s="55">
        <f t="shared" si="12"/>
        <v>149998.87209999998</v>
      </c>
      <c r="F37" s="55">
        <f t="shared" si="12"/>
        <v>742777.3080000001</v>
      </c>
      <c r="G37" s="55">
        <f t="shared" si="12"/>
        <v>937732.444</v>
      </c>
      <c r="H37" s="55">
        <f t="shared" si="12"/>
        <v>982241.1854999999</v>
      </c>
      <c r="I37" s="55">
        <f t="shared" si="12"/>
        <v>854195.1256</v>
      </c>
      <c r="J37" s="55">
        <f t="shared" si="12"/>
        <v>698522.8614</v>
      </c>
      <c r="K37" s="55">
        <f t="shared" si="12"/>
        <v>807591.5694</v>
      </c>
      <c r="L37" s="55">
        <f t="shared" si="12"/>
        <v>386342.016</v>
      </c>
      <c r="M37" s="55">
        <f t="shared" si="12"/>
        <v>231274.42560000002</v>
      </c>
      <c r="N37" s="57">
        <f>SUM(B37:M37)</f>
        <v>8404985.3376</v>
      </c>
    </row>
    <row r="38" spans="1:14" ht="18.75" customHeight="1">
      <c r="A38" s="58" t="s">
        <v>56</v>
      </c>
      <c r="B38" s="55">
        <f aca="true" t="shared" si="13" ref="B38:M38">B30*B7</f>
        <v>-3317.3310335</v>
      </c>
      <c r="C38" s="55">
        <f t="shared" si="13"/>
        <v>-2369.0299815</v>
      </c>
      <c r="D38" s="55">
        <f t="shared" si="13"/>
        <v>-2251.9421620499998</v>
      </c>
      <c r="E38" s="55">
        <f t="shared" si="13"/>
        <v>-373.8871136</v>
      </c>
      <c r="F38" s="55">
        <f t="shared" si="13"/>
        <v>-2228.6649294</v>
      </c>
      <c r="G38" s="55">
        <f t="shared" si="13"/>
        <v>-2845.8408000000004</v>
      </c>
      <c r="H38" s="55">
        <f t="shared" si="13"/>
        <v>-2797.1272</v>
      </c>
      <c r="I38" s="55">
        <f t="shared" si="13"/>
        <v>-2531.1693652</v>
      </c>
      <c r="J38" s="55">
        <f t="shared" si="13"/>
        <v>-2056.7958642</v>
      </c>
      <c r="K38" s="55">
        <f t="shared" si="13"/>
        <v>-2442.13127424</v>
      </c>
      <c r="L38" s="55">
        <f t="shared" si="13"/>
        <v>-1160.1076607999998</v>
      </c>
      <c r="M38" s="55">
        <f t="shared" si="13"/>
        <v>-704.26395648</v>
      </c>
      <c r="N38" s="25">
        <f>SUM(B38:M38)</f>
        <v>-25078.29134097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-72306.4</v>
      </c>
      <c r="C42" s="25">
        <f aca="true" t="shared" si="15" ref="C42:M42">+C43+C46+C55+C56</f>
        <v>-74248.2</v>
      </c>
      <c r="D42" s="25">
        <f t="shared" si="15"/>
        <v>-51340.2</v>
      </c>
      <c r="E42" s="25">
        <f t="shared" si="15"/>
        <v>-7330.8</v>
      </c>
      <c r="F42" s="25">
        <f t="shared" si="15"/>
        <v>-43483.4</v>
      </c>
      <c r="G42" s="25">
        <f t="shared" si="15"/>
        <v>-81411.2</v>
      </c>
      <c r="H42" s="25">
        <f t="shared" si="15"/>
        <v>-99729.4</v>
      </c>
      <c r="I42" s="25">
        <f t="shared" si="15"/>
        <v>-45968.6</v>
      </c>
      <c r="J42" s="25">
        <f t="shared" si="15"/>
        <v>-164926.23</v>
      </c>
      <c r="K42" s="25">
        <f t="shared" si="15"/>
        <v>-47245.4</v>
      </c>
      <c r="L42" s="25">
        <f t="shared" si="15"/>
        <v>-33364</v>
      </c>
      <c r="M42" s="25">
        <f t="shared" si="15"/>
        <v>-22279.4</v>
      </c>
      <c r="N42" s="25">
        <f>+N43+N46+N55+N56</f>
        <v>-743633.23</v>
      </c>
    </row>
    <row r="43" spans="1:14" ht="18.75" customHeight="1">
      <c r="A43" s="17" t="s">
        <v>60</v>
      </c>
      <c r="B43" s="26">
        <f>B44+B45</f>
        <v>-72306.4</v>
      </c>
      <c r="C43" s="26">
        <f>C44+C45</f>
        <v>-74248.2</v>
      </c>
      <c r="D43" s="26">
        <f>D44+D45</f>
        <v>-50840.2</v>
      </c>
      <c r="E43" s="26">
        <f>E44+E45</f>
        <v>-6330.8</v>
      </c>
      <c r="F43" s="26">
        <f aca="true" t="shared" si="16" ref="F43:M43">F44+F45</f>
        <v>-43483.4</v>
      </c>
      <c r="G43" s="26">
        <f t="shared" si="16"/>
        <v>-81411.2</v>
      </c>
      <c r="H43" s="26">
        <f t="shared" si="16"/>
        <v>-99229.4</v>
      </c>
      <c r="I43" s="26">
        <f t="shared" si="16"/>
        <v>-45968.6</v>
      </c>
      <c r="J43" s="26">
        <f t="shared" si="16"/>
        <v>-60412.4</v>
      </c>
      <c r="K43" s="26">
        <f t="shared" si="16"/>
        <v>-47245.4</v>
      </c>
      <c r="L43" s="26">
        <f t="shared" si="16"/>
        <v>-33364</v>
      </c>
      <c r="M43" s="26">
        <f t="shared" si="16"/>
        <v>-22279.4</v>
      </c>
      <c r="N43" s="25">
        <f aca="true" t="shared" si="17" ref="N43:N56">SUM(B43:M43)</f>
        <v>-637119.4</v>
      </c>
    </row>
    <row r="44" spans="1:25" ht="18.75" customHeight="1">
      <c r="A44" s="13" t="s">
        <v>61</v>
      </c>
      <c r="B44" s="20">
        <f>ROUND(-B9*$D$3,2)</f>
        <v>-72306.4</v>
      </c>
      <c r="C44" s="20">
        <f>ROUND(-C9*$D$3,2)</f>
        <v>-74248.2</v>
      </c>
      <c r="D44" s="20">
        <f>ROUND(-D9*$D$3,2)</f>
        <v>-50840.2</v>
      </c>
      <c r="E44" s="20">
        <f>ROUND(-E9*$D$3,2)</f>
        <v>-6330.8</v>
      </c>
      <c r="F44" s="20">
        <f aca="true" t="shared" si="18" ref="F44:M44">ROUND(-F9*$D$3,2)</f>
        <v>-43483.4</v>
      </c>
      <c r="G44" s="20">
        <f t="shared" si="18"/>
        <v>-81411.2</v>
      </c>
      <c r="H44" s="20">
        <f t="shared" si="18"/>
        <v>-99229.4</v>
      </c>
      <c r="I44" s="20">
        <f t="shared" si="18"/>
        <v>-45968.6</v>
      </c>
      <c r="J44" s="20">
        <f t="shared" si="18"/>
        <v>-60412.4</v>
      </c>
      <c r="K44" s="20">
        <f t="shared" si="18"/>
        <v>-47245.4</v>
      </c>
      <c r="L44" s="20">
        <f t="shared" si="18"/>
        <v>-33364</v>
      </c>
      <c r="M44" s="20">
        <f t="shared" si="18"/>
        <v>-22279.4</v>
      </c>
      <c r="N44" s="47">
        <f t="shared" si="17"/>
        <v>-637119.4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-500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-104513.83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-106513.83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-104513.83</v>
      </c>
      <c r="K54" s="24">
        <v>0</v>
      </c>
      <c r="L54" s="24">
        <v>0</v>
      </c>
      <c r="M54" s="24">
        <v>0</v>
      </c>
      <c r="N54" s="24">
        <f t="shared" si="17"/>
        <v>-104513.83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1014320.6789665</v>
      </c>
      <c r="C58" s="29">
        <f t="shared" si="21"/>
        <v>717026.0568185</v>
      </c>
      <c r="D58" s="29">
        <f t="shared" si="21"/>
        <v>695067.2610379499</v>
      </c>
      <c r="E58" s="29">
        <f t="shared" si="21"/>
        <v>142940.46498639998</v>
      </c>
      <c r="F58" s="29">
        <f t="shared" si="21"/>
        <v>699226.6430706001</v>
      </c>
      <c r="G58" s="29">
        <f t="shared" si="21"/>
        <v>856137.5632000001</v>
      </c>
      <c r="H58" s="29">
        <f t="shared" si="21"/>
        <v>882612.2183</v>
      </c>
      <c r="I58" s="29">
        <f t="shared" si="21"/>
        <v>808241.9562348</v>
      </c>
      <c r="J58" s="29">
        <f t="shared" si="21"/>
        <v>533658.4355358001</v>
      </c>
      <c r="K58" s="29">
        <f t="shared" si="21"/>
        <v>760506.27812576</v>
      </c>
      <c r="L58" s="29">
        <f t="shared" si="21"/>
        <v>353089.0683392</v>
      </c>
      <c r="M58" s="29">
        <f t="shared" si="21"/>
        <v>209009.80164352004</v>
      </c>
      <c r="N58" s="29">
        <f>SUM(B58:M58)</f>
        <v>7671836.42625903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1014320.6799999999</v>
      </c>
      <c r="C61" s="36">
        <f aca="true" t="shared" si="22" ref="C61:M61">SUM(C62:C75)</f>
        <v>717026.05</v>
      </c>
      <c r="D61" s="36">
        <f t="shared" si="22"/>
        <v>695067.26</v>
      </c>
      <c r="E61" s="36">
        <f t="shared" si="22"/>
        <v>142940.46</v>
      </c>
      <c r="F61" s="36">
        <f t="shared" si="22"/>
        <v>699226.65</v>
      </c>
      <c r="G61" s="36">
        <f t="shared" si="22"/>
        <v>856137.56</v>
      </c>
      <c r="H61" s="36">
        <f t="shared" si="22"/>
        <v>882612.22</v>
      </c>
      <c r="I61" s="36">
        <f t="shared" si="22"/>
        <v>808241.95</v>
      </c>
      <c r="J61" s="36">
        <f t="shared" si="22"/>
        <v>533658.43</v>
      </c>
      <c r="K61" s="36">
        <f t="shared" si="22"/>
        <v>760506.28</v>
      </c>
      <c r="L61" s="36">
        <f t="shared" si="22"/>
        <v>353089.07</v>
      </c>
      <c r="M61" s="36">
        <f t="shared" si="22"/>
        <v>209009.81</v>
      </c>
      <c r="N61" s="29">
        <f>SUM(N62:N75)</f>
        <v>7671836.42</v>
      </c>
    </row>
    <row r="62" spans="1:15" ht="18.75" customHeight="1">
      <c r="A62" s="17" t="s">
        <v>75</v>
      </c>
      <c r="B62" s="36">
        <v>196079.19</v>
      </c>
      <c r="C62" s="36">
        <v>209984.24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406063.43</v>
      </c>
      <c r="O62"/>
    </row>
    <row r="63" spans="1:15" ht="18.75" customHeight="1">
      <c r="A63" s="17" t="s">
        <v>76</v>
      </c>
      <c r="B63" s="36">
        <v>818241.49</v>
      </c>
      <c r="C63" s="36">
        <v>507041.81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1325283.3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695067.26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695067.26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142940.46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142940.46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699226.65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699226.65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856137.56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856137.56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693832.25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693832.25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188779.97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188779.97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808241.95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808241.95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533658.43</v>
      </c>
      <c r="K71" s="35">
        <v>0</v>
      </c>
      <c r="L71" s="35">
        <v>0</v>
      </c>
      <c r="M71" s="35">
        <v>0</v>
      </c>
      <c r="N71" s="29">
        <f t="shared" si="23"/>
        <v>533658.43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760506.28</v>
      </c>
      <c r="L72" s="35">
        <v>0</v>
      </c>
      <c r="M72" s="62"/>
      <c r="N72" s="26">
        <f t="shared" si="23"/>
        <v>760506.28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353089.07</v>
      </c>
      <c r="M73" s="35">
        <v>0</v>
      </c>
      <c r="N73" s="29">
        <f t="shared" si="23"/>
        <v>353089.07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209009.81</v>
      </c>
      <c r="N74" s="26">
        <f t="shared" si="23"/>
        <v>209009.81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2.2729842797897</v>
      </c>
      <c r="C79" s="45">
        <v>2.235251309853428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1.9785831527129125</v>
      </c>
      <c r="C80" s="45">
        <v>1.8659450258554955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1.8145768572920131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2.5246764164983784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2.1188081061660564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1.6801708276583849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1.9761990626814145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1.9331430594000998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1.9196346766747718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2.1620912813002544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2.067309772387197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2.4546053629268294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2.4044536099002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2017-03-31T18:21:29Z</dcterms:modified>
  <cp:category/>
  <cp:version/>
  <cp:contentType/>
  <cp:contentStatus/>
</cp:coreProperties>
</file>