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<sst xmlns="http://schemas.openxmlformats.org/spreadsheetml/2006/main" count="105" uniqueCount="103">
  <si>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</si>
  <si>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</si>
  <si>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</si>
  <si>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</si>
  <si>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</si>
  <si>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</si>
  <si>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</si>
  <si>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</si>
  <si>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</si>
  <si>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</si>
  <si>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</si>
  <si>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</si>
  <si>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</si>
  <si>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</si>
  <si>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</si>
  <si>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</si>
  <si>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</si>
  <si>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</si>
  <si>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</si>
  <si>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</si>
  <si>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</si>
  <si>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</si>
  <si>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</si>
  <si>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</si>
  <si>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</si>
  <si>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</si>
  <si>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</si>
  <si>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</si>
  <si>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</si>
  <si>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</si>
  <si>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</si>
  <si>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</si>
  <si>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</si>
  <si>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</si>
  <si>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</si>
  <si>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</si>
  <si>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</si>
  <si>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</si>
  <si>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</si>
  <si>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</si>
  <si>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</si>
  <si>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</si>
  <si>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</si>
  <si>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</si>
  <si>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</si>
  <si>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</si>
  <si>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</si>
  <si>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</si>
  <si>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</si>
  <si>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</si>
  <si>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</si>
  <si>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</si>
  <si>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</si>
  <si>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</si>
  <si>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</si>
  <si>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</si>
  <si>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</si>
  <si>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</si>
  <si>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</si>
  <si>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</si>
  <si>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</si>
  <si>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</si>
  <si>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</si>
  <si>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</si>
  <si>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</si>
  <si>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</si>
  <si>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</si>
  <si>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</si>
  <si>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</si>
  <si>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</si>
  <si>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</si>
  <si>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</si>
  <si>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</si>
  <si>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</si>
  <si>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</si>
  <si>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</si>
  <si>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</si>
  <si>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</si>
  <si>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</si>
  <si>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</si>
  <si>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</si>
  <si>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</si>
  <si>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</si>
  <si>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</si>
  <si>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</si>
  <si>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</si>
  <si>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</si>
  <si>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</si>
  <si>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</si>
  <si>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</si>
  <si>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</si>
  <si>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</si>
  <si>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</si>
  <si>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</si>
  <si>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</si>
  <si>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</si>
  <si>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</si>
  <si>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</si>
  <si>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</si>
  <si>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</si>
  <si>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</si>
  <si>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</si>
  <si>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20/03/17 - VENCIMENTO 30/03/17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</si>
</sst>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523589</v>
      </c>
      <c r="C7" s="10">
        <f>C8+C20+C24</f>
        <v>394720</v>
      </c>
      <c r="D7" s="10">
        <f>D8+D20+D24</f>
        <v>396755</v>
      </c>
      <c r="E7" s="10">
        <f>E8+E20+E24</f>
        <v>57280</v>
      </c>
      <c r="F7" s="10">
        <f aca="true" t="shared" si="0" ref="F7:M7">F8+F20+F24</f>
        <v>341301</v>
      </c>
      <c r="G7" s="10">
        <f t="shared" si="0"/>
        <v>541804</v>
      </c>
      <c r="H7" s="10">
        <f t="shared" si="0"/>
        <v>494500</v>
      </c>
      <c r="I7" s="10">
        <f t="shared" si="0"/>
        <v>430503</v>
      </c>
      <c r="J7" s="10">
        <f t="shared" si="0"/>
        <v>317280</v>
      </c>
      <c r="K7" s="10">
        <f t="shared" si="0"/>
        <v>379263</v>
      </c>
      <c r="L7" s="10">
        <f t="shared" si="0"/>
        <v>155439</v>
      </c>
      <c r="M7" s="10">
        <f t="shared" si="0"/>
        <v>92167</v>
      </c>
      <c r="N7" s="10">
        <f>+N8+N20+N24</f>
        <v>4124601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229569</v>
      </c>
      <c r="C8" s="12">
        <f>+C9+C12+C16</f>
        <v>184025</v>
      </c>
      <c r="D8" s="12">
        <f>+D9+D12+D16</f>
        <v>201736</v>
      </c>
      <c r="E8" s="12">
        <f>+E9+E12+E16</f>
        <v>26461</v>
      </c>
      <c r="F8" s="12">
        <f aca="true" t="shared" si="1" ref="F8:M8">+F9+F12+F16</f>
        <v>158138</v>
      </c>
      <c r="G8" s="12">
        <f t="shared" si="1"/>
        <v>259019</v>
      </c>
      <c r="H8" s="12">
        <f t="shared" si="1"/>
        <v>231894</v>
      </c>
      <c r="I8" s="12">
        <f t="shared" si="1"/>
        <v>207726</v>
      </c>
      <c r="J8" s="12">
        <f t="shared" si="1"/>
        <v>152943</v>
      </c>
      <c r="K8" s="12">
        <f t="shared" si="1"/>
        <v>174650</v>
      </c>
      <c r="L8" s="12">
        <f t="shared" si="1"/>
        <v>80857</v>
      </c>
      <c r="M8" s="12">
        <f t="shared" si="1"/>
        <v>49176</v>
      </c>
      <c r="N8" s="12">
        <f>SUM(B8:M8)</f>
        <v>1956194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21823</v>
      </c>
      <c r="C9" s="14">
        <v>22385</v>
      </c>
      <c r="D9" s="14">
        <v>15622</v>
      </c>
      <c r="E9" s="14">
        <v>1776</v>
      </c>
      <c r="F9" s="14">
        <v>12867</v>
      </c>
      <c r="G9" s="14">
        <v>24567</v>
      </c>
      <c r="H9" s="14">
        <v>29350</v>
      </c>
      <c r="I9" s="14">
        <v>13768</v>
      </c>
      <c r="J9" s="14">
        <v>18232</v>
      </c>
      <c r="K9" s="14">
        <v>14640</v>
      </c>
      <c r="L9" s="14">
        <v>9462</v>
      </c>
      <c r="M9" s="14">
        <v>6057</v>
      </c>
      <c r="N9" s="12">
        <f aca="true" t="shared" si="2" ref="N9:N19">SUM(B9:M9)</f>
        <v>190549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21823</v>
      </c>
      <c r="C10" s="14">
        <f>+C9-C11</f>
        <v>22385</v>
      </c>
      <c r="D10" s="14">
        <f>+D9-D11</f>
        <v>15622</v>
      </c>
      <c r="E10" s="14">
        <f>+E9-E11</f>
        <v>1776</v>
      </c>
      <c r="F10" s="14">
        <f aca="true" t="shared" si="3" ref="F10:M10">+F9-F11</f>
        <v>12867</v>
      </c>
      <c r="G10" s="14">
        <f t="shared" si="3"/>
        <v>24567</v>
      </c>
      <c r="H10" s="14">
        <f t="shared" si="3"/>
        <v>29350</v>
      </c>
      <c r="I10" s="14">
        <f t="shared" si="3"/>
        <v>13768</v>
      </c>
      <c r="J10" s="14">
        <f t="shared" si="3"/>
        <v>18232</v>
      </c>
      <c r="K10" s="14">
        <f t="shared" si="3"/>
        <v>14640</v>
      </c>
      <c r="L10" s="14">
        <f t="shared" si="3"/>
        <v>9462</v>
      </c>
      <c r="M10" s="14">
        <f t="shared" si="3"/>
        <v>6057</v>
      </c>
      <c r="N10" s="12">
        <f t="shared" si="2"/>
        <v>190549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174977</v>
      </c>
      <c r="C12" s="14">
        <f>C13+C14+C15</f>
        <v>139239</v>
      </c>
      <c r="D12" s="14">
        <f>D13+D14+D15</f>
        <v>161235</v>
      </c>
      <c r="E12" s="14">
        <f>E13+E14+E15</f>
        <v>21580</v>
      </c>
      <c r="F12" s="14">
        <f aca="true" t="shared" si="4" ref="F12:M12">F13+F14+F15</f>
        <v>124718</v>
      </c>
      <c r="G12" s="14">
        <f t="shared" si="4"/>
        <v>200831</v>
      </c>
      <c r="H12" s="14">
        <f t="shared" si="4"/>
        <v>173253</v>
      </c>
      <c r="I12" s="14">
        <f t="shared" si="4"/>
        <v>165052</v>
      </c>
      <c r="J12" s="14">
        <f t="shared" si="4"/>
        <v>114208</v>
      </c>
      <c r="K12" s="14">
        <f t="shared" si="4"/>
        <v>131790</v>
      </c>
      <c r="L12" s="14">
        <f t="shared" si="4"/>
        <v>61737</v>
      </c>
      <c r="M12" s="14">
        <f t="shared" si="4"/>
        <v>37976</v>
      </c>
      <c r="N12" s="12">
        <f t="shared" si="2"/>
        <v>1506596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86926</v>
      </c>
      <c r="C13" s="14">
        <v>70062</v>
      </c>
      <c r="D13" s="14">
        <v>79266</v>
      </c>
      <c r="E13" s="14">
        <v>10832</v>
      </c>
      <c r="F13" s="14">
        <v>61427</v>
      </c>
      <c r="G13" s="14">
        <v>99275</v>
      </c>
      <c r="H13" s="14">
        <v>90034</v>
      </c>
      <c r="I13" s="14">
        <v>84736</v>
      </c>
      <c r="J13" s="14">
        <v>56510</v>
      </c>
      <c r="K13" s="14">
        <v>65025</v>
      </c>
      <c r="L13" s="14">
        <v>30104</v>
      </c>
      <c r="M13" s="14">
        <v>18001</v>
      </c>
      <c r="N13" s="12">
        <f t="shared" si="2"/>
        <v>752198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83543</v>
      </c>
      <c r="C14" s="14">
        <v>63332</v>
      </c>
      <c r="D14" s="14">
        <v>78937</v>
      </c>
      <c r="E14" s="14">
        <v>10106</v>
      </c>
      <c r="F14" s="14">
        <v>59307</v>
      </c>
      <c r="G14" s="14">
        <v>93449</v>
      </c>
      <c r="H14" s="14">
        <v>77456</v>
      </c>
      <c r="I14" s="14">
        <v>77413</v>
      </c>
      <c r="J14" s="14">
        <v>54372</v>
      </c>
      <c r="K14" s="14">
        <v>63671</v>
      </c>
      <c r="L14" s="14">
        <v>29773</v>
      </c>
      <c r="M14" s="14">
        <v>19155</v>
      </c>
      <c r="N14" s="12">
        <f t="shared" si="2"/>
        <v>710514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4508</v>
      </c>
      <c r="C15" s="14">
        <v>5845</v>
      </c>
      <c r="D15" s="14">
        <v>3032</v>
      </c>
      <c r="E15" s="14">
        <v>642</v>
      </c>
      <c r="F15" s="14">
        <v>3984</v>
      </c>
      <c r="G15" s="14">
        <v>8107</v>
      </c>
      <c r="H15" s="14">
        <v>5763</v>
      </c>
      <c r="I15" s="14">
        <v>2903</v>
      </c>
      <c r="J15" s="14">
        <v>3326</v>
      </c>
      <c r="K15" s="14">
        <v>3094</v>
      </c>
      <c r="L15" s="14">
        <v>1860</v>
      </c>
      <c r="M15" s="14">
        <v>820</v>
      </c>
      <c r="N15" s="12">
        <f t="shared" si="2"/>
        <v>43884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32769</v>
      </c>
      <c r="C16" s="14">
        <f>C17+C18+C19</f>
        <v>22401</v>
      </c>
      <c r="D16" s="14">
        <f>D17+D18+D19</f>
        <v>24879</v>
      </c>
      <c r="E16" s="14">
        <f>E17+E18+E19</f>
        <v>3105</v>
      </c>
      <c r="F16" s="14">
        <f aca="true" t="shared" si="5" ref="F16:M16">F17+F18+F19</f>
        <v>20553</v>
      </c>
      <c r="G16" s="14">
        <f t="shared" si="5"/>
        <v>33621</v>
      </c>
      <c r="H16" s="14">
        <f t="shared" si="5"/>
        <v>29291</v>
      </c>
      <c r="I16" s="14">
        <f t="shared" si="5"/>
        <v>28906</v>
      </c>
      <c r="J16" s="14">
        <f t="shared" si="5"/>
        <v>20503</v>
      </c>
      <c r="K16" s="14">
        <f t="shared" si="5"/>
        <v>28220</v>
      </c>
      <c r="L16" s="14">
        <f t="shared" si="5"/>
        <v>9658</v>
      </c>
      <c r="M16" s="14">
        <f t="shared" si="5"/>
        <v>5143</v>
      </c>
      <c r="N16" s="12">
        <f t="shared" si="2"/>
        <v>259049</v>
      </c>
    </row>
    <row r="17" spans="1:25" ht="18.75" customHeight="1">
      <c r="A17" s="15" t="s">
        <v>16</v>
      </c>
      <c r="B17" s="14">
        <v>19185</v>
      </c>
      <c r="C17" s="14">
        <v>14303</v>
      </c>
      <c r="D17" s="14">
        <v>13176</v>
      </c>
      <c r="E17" s="14">
        <v>1839</v>
      </c>
      <c r="F17" s="14">
        <v>11584</v>
      </c>
      <c r="G17" s="14">
        <v>19915</v>
      </c>
      <c r="H17" s="14">
        <v>17276</v>
      </c>
      <c r="I17" s="14">
        <v>18119</v>
      </c>
      <c r="J17" s="14">
        <v>12182</v>
      </c>
      <c r="K17" s="14">
        <v>17022</v>
      </c>
      <c r="L17" s="14">
        <v>5981</v>
      </c>
      <c r="M17" s="14">
        <v>3081</v>
      </c>
      <c r="N17" s="12">
        <f t="shared" si="2"/>
        <v>153663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13142</v>
      </c>
      <c r="C18" s="14">
        <v>7616</v>
      </c>
      <c r="D18" s="14">
        <v>11456</v>
      </c>
      <c r="E18" s="14">
        <v>1223</v>
      </c>
      <c r="F18" s="14">
        <v>8621</v>
      </c>
      <c r="G18" s="14">
        <v>13107</v>
      </c>
      <c r="H18" s="14">
        <v>11550</v>
      </c>
      <c r="I18" s="14">
        <v>10490</v>
      </c>
      <c r="J18" s="14">
        <v>8089</v>
      </c>
      <c r="K18" s="14">
        <v>10949</v>
      </c>
      <c r="L18" s="14">
        <v>3536</v>
      </c>
      <c r="M18" s="14">
        <v>2008</v>
      </c>
      <c r="N18" s="12">
        <f t="shared" si="2"/>
        <v>101787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442</v>
      </c>
      <c r="C19" s="14">
        <v>482</v>
      </c>
      <c r="D19" s="14">
        <v>247</v>
      </c>
      <c r="E19" s="14">
        <v>43</v>
      </c>
      <c r="F19" s="14">
        <v>348</v>
      </c>
      <c r="G19" s="14">
        <v>599</v>
      </c>
      <c r="H19" s="14">
        <v>465</v>
      </c>
      <c r="I19" s="14">
        <v>297</v>
      </c>
      <c r="J19" s="14">
        <v>232</v>
      </c>
      <c r="K19" s="14">
        <v>249</v>
      </c>
      <c r="L19" s="14">
        <v>141</v>
      </c>
      <c r="M19" s="14">
        <v>54</v>
      </c>
      <c r="N19" s="12">
        <f t="shared" si="2"/>
        <v>3599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129470</v>
      </c>
      <c r="C20" s="18">
        <f>C21+C22+C23</f>
        <v>82915</v>
      </c>
      <c r="D20" s="18">
        <f>D21+D22+D23</f>
        <v>76718</v>
      </c>
      <c r="E20" s="18">
        <f>E21+E22+E23</f>
        <v>11036</v>
      </c>
      <c r="F20" s="18">
        <f aca="true" t="shared" si="6" ref="F20:M20">F21+F22+F23</f>
        <v>66873</v>
      </c>
      <c r="G20" s="18">
        <f t="shared" si="6"/>
        <v>106144</v>
      </c>
      <c r="H20" s="18">
        <f t="shared" si="6"/>
        <v>112080</v>
      </c>
      <c r="I20" s="18">
        <f t="shared" si="6"/>
        <v>102189</v>
      </c>
      <c r="J20" s="18">
        <f t="shared" si="6"/>
        <v>70213</v>
      </c>
      <c r="K20" s="18">
        <f t="shared" si="6"/>
        <v>103709</v>
      </c>
      <c r="L20" s="18">
        <f t="shared" si="6"/>
        <v>40968</v>
      </c>
      <c r="M20" s="18">
        <f t="shared" si="6"/>
        <v>23445</v>
      </c>
      <c r="N20" s="12">
        <f aca="true" t="shared" si="7" ref="N20:N26">SUM(B20:M20)</f>
        <v>925760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70537</v>
      </c>
      <c r="C21" s="14">
        <v>48194</v>
      </c>
      <c r="D21" s="14">
        <v>44185</v>
      </c>
      <c r="E21" s="14">
        <v>6411</v>
      </c>
      <c r="F21" s="14">
        <v>38132</v>
      </c>
      <c r="G21" s="14">
        <v>61147</v>
      </c>
      <c r="H21" s="14">
        <v>66421</v>
      </c>
      <c r="I21" s="14">
        <v>58810</v>
      </c>
      <c r="J21" s="14">
        <v>39621</v>
      </c>
      <c r="K21" s="14">
        <v>56226</v>
      </c>
      <c r="L21" s="14">
        <v>22585</v>
      </c>
      <c r="M21" s="14">
        <v>12599</v>
      </c>
      <c r="N21" s="12">
        <f t="shared" si="7"/>
        <v>524868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56585</v>
      </c>
      <c r="C22" s="14">
        <v>32587</v>
      </c>
      <c r="D22" s="14">
        <v>31427</v>
      </c>
      <c r="E22" s="14">
        <v>4394</v>
      </c>
      <c r="F22" s="14">
        <v>27246</v>
      </c>
      <c r="G22" s="14">
        <v>42182</v>
      </c>
      <c r="H22" s="14">
        <v>43636</v>
      </c>
      <c r="I22" s="14">
        <v>41837</v>
      </c>
      <c r="J22" s="14">
        <v>29251</v>
      </c>
      <c r="K22" s="14">
        <v>45759</v>
      </c>
      <c r="L22" s="14">
        <v>17585</v>
      </c>
      <c r="M22" s="14">
        <v>10463</v>
      </c>
      <c r="N22" s="12">
        <f t="shared" si="7"/>
        <v>382952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2348</v>
      </c>
      <c r="C23" s="14">
        <v>2134</v>
      </c>
      <c r="D23" s="14">
        <v>1106</v>
      </c>
      <c r="E23" s="14">
        <v>231</v>
      </c>
      <c r="F23" s="14">
        <v>1495</v>
      </c>
      <c r="G23" s="14">
        <v>2815</v>
      </c>
      <c r="H23" s="14">
        <v>2023</v>
      </c>
      <c r="I23" s="14">
        <v>1542</v>
      </c>
      <c r="J23" s="14">
        <v>1341</v>
      </c>
      <c r="K23" s="14">
        <v>1724</v>
      </c>
      <c r="L23" s="14">
        <v>798</v>
      </c>
      <c r="M23" s="14">
        <v>383</v>
      </c>
      <c r="N23" s="12">
        <f t="shared" si="7"/>
        <v>17940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164550</v>
      </c>
      <c r="C24" s="14">
        <f>C25+C26</f>
        <v>127780</v>
      </c>
      <c r="D24" s="14">
        <f>D25+D26</f>
        <v>118301</v>
      </c>
      <c r="E24" s="14">
        <f>E25+E26</f>
        <v>19783</v>
      </c>
      <c r="F24" s="14">
        <f aca="true" t="shared" si="8" ref="F24:M24">F25+F26</f>
        <v>116290</v>
      </c>
      <c r="G24" s="14">
        <f t="shared" si="8"/>
        <v>176641</v>
      </c>
      <c r="H24" s="14">
        <f t="shared" si="8"/>
        <v>150526</v>
      </c>
      <c r="I24" s="14">
        <f t="shared" si="8"/>
        <v>120588</v>
      </c>
      <c r="J24" s="14">
        <f t="shared" si="8"/>
        <v>94124</v>
      </c>
      <c r="K24" s="14">
        <f t="shared" si="8"/>
        <v>100904</v>
      </c>
      <c r="L24" s="14">
        <f t="shared" si="8"/>
        <v>33614</v>
      </c>
      <c r="M24" s="14">
        <f t="shared" si="8"/>
        <v>19546</v>
      </c>
      <c r="N24" s="12">
        <f t="shared" si="7"/>
        <v>1242647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72611</v>
      </c>
      <c r="C25" s="14">
        <v>61704</v>
      </c>
      <c r="D25" s="14">
        <v>58416</v>
      </c>
      <c r="E25" s="14">
        <v>10623</v>
      </c>
      <c r="F25" s="14">
        <v>55475</v>
      </c>
      <c r="G25" s="14">
        <v>89800</v>
      </c>
      <c r="H25" s="14">
        <v>79469</v>
      </c>
      <c r="I25" s="14">
        <v>54348</v>
      </c>
      <c r="J25" s="14">
        <v>49035</v>
      </c>
      <c r="K25" s="14">
        <v>44938</v>
      </c>
      <c r="L25" s="14">
        <v>15412</v>
      </c>
      <c r="M25" s="14">
        <v>7819</v>
      </c>
      <c r="N25" s="12">
        <f t="shared" si="7"/>
        <v>599650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91939</v>
      </c>
      <c r="C26" s="14">
        <v>66076</v>
      </c>
      <c r="D26" s="14">
        <v>59885</v>
      </c>
      <c r="E26" s="14">
        <v>9160</v>
      </c>
      <c r="F26" s="14">
        <v>60815</v>
      </c>
      <c r="G26" s="14">
        <v>86841</v>
      </c>
      <c r="H26" s="14">
        <v>71057</v>
      </c>
      <c r="I26" s="14">
        <v>66240</v>
      </c>
      <c r="J26" s="14">
        <v>45089</v>
      </c>
      <c r="K26" s="14">
        <v>55966</v>
      </c>
      <c r="L26" s="14">
        <v>18202</v>
      </c>
      <c r="M26" s="14">
        <v>11727</v>
      </c>
      <c r="N26" s="12">
        <f t="shared" si="7"/>
        <v>642997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1062480.48579594</v>
      </c>
      <c r="C36" s="61">
        <f aca="true" t="shared" si="11" ref="C36:M36">C37+C38+C39+C40</f>
        <v>773884.79896</v>
      </c>
      <c r="D36" s="61">
        <f t="shared" si="11"/>
        <v>730116.97358775</v>
      </c>
      <c r="E36" s="61">
        <f t="shared" si="11"/>
        <v>144637.79795199996</v>
      </c>
      <c r="F36" s="61">
        <f t="shared" si="11"/>
        <v>723208.24430705</v>
      </c>
      <c r="G36" s="61">
        <f t="shared" si="11"/>
        <v>910400.5816000002</v>
      </c>
      <c r="H36" s="61">
        <f t="shared" si="11"/>
        <v>972562.6100000001</v>
      </c>
      <c r="I36" s="61">
        <f t="shared" si="11"/>
        <v>826491.3716354</v>
      </c>
      <c r="J36" s="61">
        <f t="shared" si="11"/>
        <v>686026.5227040001</v>
      </c>
      <c r="K36" s="61">
        <f t="shared" si="11"/>
        <v>784130.44992688</v>
      </c>
      <c r="L36" s="61">
        <f t="shared" si="11"/>
        <v>381557.55894777</v>
      </c>
      <c r="M36" s="61">
        <f t="shared" si="11"/>
        <v>221641.36293952004</v>
      </c>
      <c r="N36" s="61">
        <f>N37+N38+N39+N40</f>
        <v>8217138.75835631</v>
      </c>
    </row>
    <row r="37" spans="1:14" ht="18.75" customHeight="1">
      <c r="A37" s="58" t="s">
        <v>55</v>
      </c>
      <c r="B37" s="55">
        <f aca="true" t="shared" si="12" ref="B37:M37">B29*B7</f>
        <v>1062466.7988</v>
      </c>
      <c r="C37" s="55">
        <f t="shared" si="12"/>
        <v>773809.088</v>
      </c>
      <c r="D37" s="55">
        <f t="shared" si="12"/>
        <v>720030.974</v>
      </c>
      <c r="E37" s="55">
        <f t="shared" si="12"/>
        <v>144351.32799999998</v>
      </c>
      <c r="F37" s="55">
        <f t="shared" si="12"/>
        <v>723216.819</v>
      </c>
      <c r="G37" s="55">
        <f t="shared" si="12"/>
        <v>910501.6220000001</v>
      </c>
      <c r="H37" s="55">
        <f t="shared" si="12"/>
        <v>972434.25</v>
      </c>
      <c r="I37" s="55">
        <f t="shared" si="12"/>
        <v>826393.5588</v>
      </c>
      <c r="J37" s="55">
        <f t="shared" si="12"/>
        <v>685927.6320000001</v>
      </c>
      <c r="K37" s="55">
        <f t="shared" si="12"/>
        <v>783898.6947</v>
      </c>
      <c r="L37" s="55">
        <f t="shared" si="12"/>
        <v>381431.7621</v>
      </c>
      <c r="M37" s="55">
        <f t="shared" si="12"/>
        <v>221597.11810000002</v>
      </c>
      <c r="N37" s="57">
        <f>SUM(B37:M37)</f>
        <v>8206059.6455</v>
      </c>
    </row>
    <row r="38" spans="1:14" ht="18.75" customHeight="1">
      <c r="A38" s="58" t="s">
        <v>56</v>
      </c>
      <c r="B38" s="55">
        <f aca="true" t="shared" si="13" ref="B38:M38">B30*B7</f>
        <v>-3243.39300406</v>
      </c>
      <c r="C38" s="55">
        <f t="shared" si="13"/>
        <v>-2316.80904</v>
      </c>
      <c r="D38" s="55">
        <f t="shared" si="13"/>
        <v>-2201.9704122499998</v>
      </c>
      <c r="E38" s="55">
        <f t="shared" si="13"/>
        <v>-359.810048</v>
      </c>
      <c r="F38" s="55">
        <f t="shared" si="13"/>
        <v>-2169.97469295</v>
      </c>
      <c r="G38" s="55">
        <f t="shared" si="13"/>
        <v>-2763.2004</v>
      </c>
      <c r="H38" s="55">
        <f t="shared" si="13"/>
        <v>-2769.2</v>
      </c>
      <c r="I38" s="55">
        <f t="shared" si="13"/>
        <v>-2448.7871646</v>
      </c>
      <c r="J38" s="55">
        <f t="shared" si="13"/>
        <v>-2019.709296</v>
      </c>
      <c r="K38" s="55">
        <f t="shared" si="13"/>
        <v>-2370.4847731199998</v>
      </c>
      <c r="L38" s="55">
        <f t="shared" si="13"/>
        <v>-1145.36315223</v>
      </c>
      <c r="M38" s="55">
        <f t="shared" si="13"/>
        <v>-674.79516048</v>
      </c>
      <c r="N38" s="25">
        <f>SUM(B38:M38)</f>
        <v>-24483.497143689998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-82927.4</v>
      </c>
      <c r="C42" s="25">
        <f aca="true" t="shared" si="15" ref="C42:M42">+C43+C46+C54+C55</f>
        <v>-85063</v>
      </c>
      <c r="D42" s="25">
        <f t="shared" si="15"/>
        <v>-59863.6</v>
      </c>
      <c r="E42" s="25">
        <f t="shared" si="15"/>
        <v>-5248.8</v>
      </c>
      <c r="F42" s="25">
        <f t="shared" si="15"/>
        <v>-48894.6</v>
      </c>
      <c r="G42" s="25">
        <f t="shared" si="15"/>
        <v>-93354.6</v>
      </c>
      <c r="H42" s="25">
        <f t="shared" si="15"/>
        <v>-112030</v>
      </c>
      <c r="I42" s="25">
        <f t="shared" si="15"/>
        <v>-52318.4</v>
      </c>
      <c r="J42" s="25">
        <f t="shared" si="15"/>
        <v>-69281.6</v>
      </c>
      <c r="K42" s="25">
        <f t="shared" si="15"/>
        <v>-55632</v>
      </c>
      <c r="L42" s="25">
        <f t="shared" si="15"/>
        <v>-35955.6</v>
      </c>
      <c r="M42" s="25">
        <f t="shared" si="15"/>
        <v>-23016.6</v>
      </c>
      <c r="N42" s="25">
        <f>+N43+N46+N54+N55</f>
        <v>-723586.2</v>
      </c>
    </row>
    <row r="43" spans="1:14" ht="18.75" customHeight="1">
      <c r="A43" s="17" t="s">
        <v>60</v>
      </c>
      <c r="B43" s="26">
        <f>B44+B45</f>
        <v>-82927.4</v>
      </c>
      <c r="C43" s="26">
        <f>C44+C45</f>
        <v>-85063</v>
      </c>
      <c r="D43" s="26">
        <f>D44+D45</f>
        <v>-59363.6</v>
      </c>
      <c r="E43" s="26">
        <f>E44+E45</f>
        <v>-6748.8</v>
      </c>
      <c r="F43" s="26">
        <f aca="true" t="shared" si="16" ref="F43:M43">F44+F45</f>
        <v>-48894.6</v>
      </c>
      <c r="G43" s="26">
        <f t="shared" si="16"/>
        <v>-93354.6</v>
      </c>
      <c r="H43" s="26">
        <f t="shared" si="16"/>
        <v>-111530</v>
      </c>
      <c r="I43" s="26">
        <f t="shared" si="16"/>
        <v>-52318.4</v>
      </c>
      <c r="J43" s="26">
        <f t="shared" si="16"/>
        <v>-69281.6</v>
      </c>
      <c r="K43" s="26">
        <f t="shared" si="16"/>
        <v>-55632</v>
      </c>
      <c r="L43" s="26">
        <f t="shared" si="16"/>
        <v>-35955.6</v>
      </c>
      <c r="M43" s="26">
        <f t="shared" si="16"/>
        <v>-23016.6</v>
      </c>
      <c r="N43" s="25">
        <f aca="true" t="shared" si="17" ref="N43:N55">SUM(B43:M43)</f>
        <v>-724086.2</v>
      </c>
    </row>
    <row r="44" spans="1:25" ht="18.75" customHeight="1">
      <c r="A44" s="13" t="s">
        <v>61</v>
      </c>
      <c r="B44" s="20">
        <f>ROUND(-B9*$D$3,2)</f>
        <v>-82927.4</v>
      </c>
      <c r="C44" s="20">
        <f>ROUND(-C9*$D$3,2)</f>
        <v>-85063</v>
      </c>
      <c r="D44" s="20">
        <f>ROUND(-D9*$D$3,2)</f>
        <v>-59363.6</v>
      </c>
      <c r="E44" s="20">
        <f>ROUND(-E9*$D$3,2)</f>
        <v>-6748.8</v>
      </c>
      <c r="F44" s="20">
        <f aca="true" t="shared" si="18" ref="F44:M44">ROUND(-F9*$D$3,2)</f>
        <v>-48894.6</v>
      </c>
      <c r="G44" s="20">
        <f t="shared" si="18"/>
        <v>-93354.6</v>
      </c>
      <c r="H44" s="20">
        <f t="shared" si="18"/>
        <v>-111530</v>
      </c>
      <c r="I44" s="20">
        <f t="shared" si="18"/>
        <v>-52318.4</v>
      </c>
      <c r="J44" s="20">
        <f t="shared" si="18"/>
        <v>-69281.6</v>
      </c>
      <c r="K44" s="20">
        <f t="shared" si="18"/>
        <v>-55632</v>
      </c>
      <c r="L44" s="20">
        <f t="shared" si="18"/>
        <v>-35955.6</v>
      </c>
      <c r="M44" s="20">
        <f t="shared" si="18"/>
        <v>-23016.6</v>
      </c>
      <c r="N44" s="47">
        <f t="shared" si="17"/>
        <v>-724086.2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-500</v>
      </c>
      <c r="E46" s="26">
        <f t="shared" si="20"/>
        <v>1500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-500</v>
      </c>
      <c r="E49" s="24">
        <v>1500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979553.08579594</v>
      </c>
      <c r="C57" s="29">
        <f t="shared" si="21"/>
        <v>688821.79896</v>
      </c>
      <c r="D57" s="29">
        <f t="shared" si="21"/>
        <v>670253.37358775</v>
      </c>
      <c r="E57" s="29">
        <f t="shared" si="21"/>
        <v>139388.99795199998</v>
      </c>
      <c r="F57" s="29">
        <f t="shared" si="21"/>
        <v>674313.64430705</v>
      </c>
      <c r="G57" s="29">
        <f t="shared" si="21"/>
        <v>817045.9816000002</v>
      </c>
      <c r="H57" s="29">
        <f t="shared" si="21"/>
        <v>860532.6100000001</v>
      </c>
      <c r="I57" s="29">
        <f t="shared" si="21"/>
        <v>774172.9716354</v>
      </c>
      <c r="J57" s="29">
        <f t="shared" si="21"/>
        <v>616744.9227040001</v>
      </c>
      <c r="K57" s="29">
        <f t="shared" si="21"/>
        <v>728498.44992688</v>
      </c>
      <c r="L57" s="29">
        <f t="shared" si="21"/>
        <v>345601.95894777</v>
      </c>
      <c r="M57" s="29">
        <f t="shared" si="21"/>
        <v>198624.76293952003</v>
      </c>
      <c r="N57" s="29">
        <f>SUM(B57:M57)</f>
        <v>7493552.558356311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979553.0900000001</v>
      </c>
      <c r="C60" s="36">
        <f aca="true" t="shared" si="22" ref="C60:M60">SUM(C61:C74)</f>
        <v>688821.8</v>
      </c>
      <c r="D60" s="36">
        <f t="shared" si="22"/>
        <v>670253.37</v>
      </c>
      <c r="E60" s="36">
        <f t="shared" si="22"/>
        <v>139389</v>
      </c>
      <c r="F60" s="36">
        <f t="shared" si="22"/>
        <v>674313.65</v>
      </c>
      <c r="G60" s="36">
        <f t="shared" si="22"/>
        <v>817045.98</v>
      </c>
      <c r="H60" s="36">
        <f t="shared" si="22"/>
        <v>860532.61</v>
      </c>
      <c r="I60" s="36">
        <f t="shared" si="22"/>
        <v>774172.97</v>
      </c>
      <c r="J60" s="36">
        <f t="shared" si="22"/>
        <v>616744.92</v>
      </c>
      <c r="K60" s="36">
        <f t="shared" si="22"/>
        <v>728498.45</v>
      </c>
      <c r="L60" s="36">
        <f t="shared" si="22"/>
        <v>345601.96</v>
      </c>
      <c r="M60" s="36">
        <f t="shared" si="22"/>
        <v>198624.76</v>
      </c>
      <c r="N60" s="29">
        <f>SUM(N61:N74)</f>
        <v>7493552.56</v>
      </c>
    </row>
    <row r="61" spans="1:15" ht="18.75" customHeight="1">
      <c r="A61" s="17" t="s">
        <v>75</v>
      </c>
      <c r="B61" s="36">
        <v>188415.8</v>
      </c>
      <c r="C61" s="36">
        <v>199622.51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388038.31</v>
      </c>
      <c r="O61"/>
    </row>
    <row r="62" spans="1:15" ht="18.75" customHeight="1">
      <c r="A62" s="17" t="s">
        <v>76</v>
      </c>
      <c r="B62" s="36">
        <v>791137.29</v>
      </c>
      <c r="C62" s="36">
        <v>489199.29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1280336.58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670253.37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670253.37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139389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139389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674313.65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674313.65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817045.98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817045.98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672758.62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672758.62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187773.99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187773.99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774172.97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774172.97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616744.92</v>
      </c>
      <c r="K70" s="35">
        <v>0</v>
      </c>
      <c r="L70" s="35">
        <v>0</v>
      </c>
      <c r="M70" s="35">
        <v>0</v>
      </c>
      <c r="N70" s="29">
        <f t="shared" si="23"/>
        <v>616744.92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728498.45</v>
      </c>
      <c r="L71" s="35">
        <v>0</v>
      </c>
      <c r="M71" s="62"/>
      <c r="N71" s="26">
        <f t="shared" si="23"/>
        <v>728498.45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345601.96</v>
      </c>
      <c r="M72" s="35">
        <v>0</v>
      </c>
      <c r="N72" s="29">
        <f t="shared" si="23"/>
        <v>345601.96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198624.76</v>
      </c>
      <c r="N73" s="26">
        <f t="shared" si="23"/>
        <v>198624.76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2.275241370959604</v>
      </c>
      <c r="C78" s="45">
        <v>2.2407275428961557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1.9787127072993307</v>
      </c>
      <c r="C79" s="45">
        <v>1.8660475740294595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1.8146977444209904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2.5251012212290496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2.1189748764493803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1.6803135111590173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1.9765368681992541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1.9330851622180287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1.9198272059321306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2.162211682753404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2.067511067324996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2.454709300418621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2.4047800507721857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2017-03-29T20:10:28Z</dcterms:modified>
  <cp:category/>
  <cp:version/>
  <cp:contentType/>
  <cp:contentStatus/>
</cp:coreProperties>
</file>