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<sst xmlns="http://schemas.openxmlformats.org/spreadsheetml/2006/main" count="105" uniqueCount="103">
  <si>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</si>
  <si>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</si>
  <si>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</si>
  <si>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</si>
  <si>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</si>
  <si>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</si>
  <si>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</si>
  <si>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</si>
  <si>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</si>
  <si>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</si>
  <si>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</si>
  <si>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</si>
  <si>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</si>
  <si>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</si>
  <si>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</si>
  <si>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</si>
  <si>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</si>
  <si>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</si>
  <si>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</si>
  <si>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</si>
  <si>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</si>
  <si>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</si>
  <si>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</si>
  <si>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</si>
  <si>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</si>
  <si>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</si>
  <si>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</si>
  <si>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</si>
  <si>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</si>
  <si>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</si>
  <si>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</si>
  <si>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</si>
  <si>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</si>
  <si>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</si>
  <si>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</si>
  <si>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</si>
  <si>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</si>
  <si>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</si>
  <si>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</si>
  <si>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</si>
  <si>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</si>
  <si>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</si>
  <si>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</si>
  <si>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</si>
  <si>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</si>
  <si>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</si>
  <si>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</si>
  <si>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</si>
  <si>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</si>
  <si>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</si>
  <si>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</si>
  <si>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</si>
  <si>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</si>
  <si>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</si>
  <si>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</si>
  <si>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</si>
  <si>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</si>
  <si>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</si>
  <si>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</si>
  <si>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</si>
  <si>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</si>
  <si>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</si>
  <si>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</si>
  <si>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</si>
  <si>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</si>
  <si>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</si>
  <si>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</si>
  <si>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</si>
  <si>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</si>
  <si>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</si>
  <si>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</si>
  <si>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</si>
  <si>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</si>
  <si>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</si>
  <si>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</si>
  <si>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</si>
  <si>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</si>
  <si>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</si>
  <si>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</si>
  <si>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</si>
  <si>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</si>
  <si>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</si>
  <si>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</si>
  <si>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</si>
  <si>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</si>
  <si>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</si>
  <si>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</si>
  <si>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</si>
  <si>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</si>
  <si>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</si>
  <si>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</si>
  <si>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</si>
  <si>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</si>
  <si>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</si>
  <si>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</si>
  <si>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</si>
  <si>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</si>
  <si>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</si>
  <si>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</si>
  <si>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</si>
  <si>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</si>
  <si>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</si>
  <si>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19/03/17 - VENCIMENTO 29/03/17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</si>
</sst>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212042</v>
      </c>
      <c r="C7" s="10">
        <f>C8+C20+C24</f>
        <v>141882</v>
      </c>
      <c r="D7" s="10">
        <f>D8+D20+D24</f>
        <v>174237</v>
      </c>
      <c r="E7" s="10">
        <f>E8+E20+E24</f>
        <v>22931</v>
      </c>
      <c r="F7" s="10">
        <f aca="true" t="shared" si="0" ref="F7:M7">F8+F20+F24</f>
        <v>142143</v>
      </c>
      <c r="G7" s="10">
        <f t="shared" si="0"/>
        <v>210908</v>
      </c>
      <c r="H7" s="10">
        <f t="shared" si="0"/>
        <v>158552</v>
      </c>
      <c r="I7" s="10">
        <f t="shared" si="0"/>
        <v>181570</v>
      </c>
      <c r="J7" s="10">
        <f t="shared" si="0"/>
        <v>132539</v>
      </c>
      <c r="K7" s="10">
        <f t="shared" si="0"/>
        <v>179358</v>
      </c>
      <c r="L7" s="10">
        <f t="shared" si="0"/>
        <v>54513</v>
      </c>
      <c r="M7" s="10">
        <f t="shared" si="0"/>
        <v>30167</v>
      </c>
      <c r="N7" s="10">
        <f>+N8+N20+N24</f>
        <v>1640842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94820</v>
      </c>
      <c r="C8" s="12">
        <f>+C9+C12+C16</f>
        <v>67014</v>
      </c>
      <c r="D8" s="12">
        <f>+D9+D12+D16</f>
        <v>85798</v>
      </c>
      <c r="E8" s="12">
        <f>+E9+E12+E16</f>
        <v>10163</v>
      </c>
      <c r="F8" s="12">
        <f aca="true" t="shared" si="1" ref="F8:M8">+F9+F12+F16</f>
        <v>65760</v>
      </c>
      <c r="G8" s="12">
        <f t="shared" si="1"/>
        <v>100208</v>
      </c>
      <c r="H8" s="12">
        <f t="shared" si="1"/>
        <v>75471</v>
      </c>
      <c r="I8" s="12">
        <f t="shared" si="1"/>
        <v>87588</v>
      </c>
      <c r="J8" s="12">
        <f t="shared" si="1"/>
        <v>65077</v>
      </c>
      <c r="K8" s="12">
        <f t="shared" si="1"/>
        <v>86602</v>
      </c>
      <c r="L8" s="12">
        <f t="shared" si="1"/>
        <v>28702</v>
      </c>
      <c r="M8" s="12">
        <f t="shared" si="1"/>
        <v>16527</v>
      </c>
      <c r="N8" s="12">
        <f>SUM(B8:M8)</f>
        <v>783730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12847</v>
      </c>
      <c r="C9" s="14">
        <v>11440</v>
      </c>
      <c r="D9" s="14">
        <v>10455</v>
      </c>
      <c r="E9" s="14">
        <v>878</v>
      </c>
      <c r="F9" s="14">
        <v>8174</v>
      </c>
      <c r="G9" s="14">
        <v>14329</v>
      </c>
      <c r="H9" s="14">
        <v>13739</v>
      </c>
      <c r="I9" s="14">
        <v>8611</v>
      </c>
      <c r="J9" s="14">
        <v>10552</v>
      </c>
      <c r="K9" s="14">
        <v>9547</v>
      </c>
      <c r="L9" s="14">
        <v>4181</v>
      </c>
      <c r="M9" s="14">
        <v>2361</v>
      </c>
      <c r="N9" s="12">
        <f aca="true" t="shared" si="2" ref="N9:N19">SUM(B9:M9)</f>
        <v>107114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12847</v>
      </c>
      <c r="C10" s="14">
        <f>+C9-C11</f>
        <v>11440</v>
      </c>
      <c r="D10" s="14">
        <f>+D9-D11</f>
        <v>10455</v>
      </c>
      <c r="E10" s="14">
        <f>+E9-E11</f>
        <v>878</v>
      </c>
      <c r="F10" s="14">
        <f aca="true" t="shared" si="3" ref="F10:M10">+F9-F11</f>
        <v>8174</v>
      </c>
      <c r="G10" s="14">
        <f t="shared" si="3"/>
        <v>14329</v>
      </c>
      <c r="H10" s="14">
        <f t="shared" si="3"/>
        <v>13739</v>
      </c>
      <c r="I10" s="14">
        <f t="shared" si="3"/>
        <v>8611</v>
      </c>
      <c r="J10" s="14">
        <f t="shared" si="3"/>
        <v>10552</v>
      </c>
      <c r="K10" s="14">
        <f t="shared" si="3"/>
        <v>9547</v>
      </c>
      <c r="L10" s="14">
        <f t="shared" si="3"/>
        <v>4181</v>
      </c>
      <c r="M10" s="14">
        <f t="shared" si="3"/>
        <v>2361</v>
      </c>
      <c r="N10" s="12">
        <f t="shared" si="2"/>
        <v>107114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66643</v>
      </c>
      <c r="C12" s="14">
        <f>C13+C14+C15</f>
        <v>46530</v>
      </c>
      <c r="D12" s="14">
        <f>D13+D14+D15</f>
        <v>63272</v>
      </c>
      <c r="E12" s="14">
        <f>E13+E14+E15</f>
        <v>7814</v>
      </c>
      <c r="F12" s="14">
        <f aca="true" t="shared" si="4" ref="F12:M12">F13+F14+F15</f>
        <v>47572</v>
      </c>
      <c r="G12" s="14">
        <f t="shared" si="4"/>
        <v>71367</v>
      </c>
      <c r="H12" s="14">
        <f t="shared" si="4"/>
        <v>51271</v>
      </c>
      <c r="I12" s="14">
        <f t="shared" si="4"/>
        <v>65033</v>
      </c>
      <c r="J12" s="14">
        <f t="shared" si="4"/>
        <v>44599</v>
      </c>
      <c r="K12" s="14">
        <f t="shared" si="4"/>
        <v>60872</v>
      </c>
      <c r="L12" s="14">
        <f t="shared" si="4"/>
        <v>20354</v>
      </c>
      <c r="M12" s="14">
        <f t="shared" si="4"/>
        <v>11981</v>
      </c>
      <c r="N12" s="12">
        <f t="shared" si="2"/>
        <v>557308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32234</v>
      </c>
      <c r="C13" s="14">
        <v>23785</v>
      </c>
      <c r="D13" s="14">
        <v>30914</v>
      </c>
      <c r="E13" s="14">
        <v>3935</v>
      </c>
      <c r="F13" s="14">
        <v>23454</v>
      </c>
      <c r="G13" s="14">
        <v>35282</v>
      </c>
      <c r="H13" s="14">
        <v>26204</v>
      </c>
      <c r="I13" s="14">
        <v>31991</v>
      </c>
      <c r="J13" s="14">
        <v>21309</v>
      </c>
      <c r="K13" s="14">
        <v>27765</v>
      </c>
      <c r="L13" s="14">
        <v>9067</v>
      </c>
      <c r="M13" s="14">
        <v>5207</v>
      </c>
      <c r="N13" s="12">
        <f t="shared" si="2"/>
        <v>271147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33339</v>
      </c>
      <c r="C14" s="14">
        <v>21618</v>
      </c>
      <c r="D14" s="14">
        <v>31578</v>
      </c>
      <c r="E14" s="14">
        <v>3723</v>
      </c>
      <c r="F14" s="14">
        <v>23262</v>
      </c>
      <c r="G14" s="14">
        <v>34264</v>
      </c>
      <c r="H14" s="14">
        <v>24058</v>
      </c>
      <c r="I14" s="14">
        <v>32277</v>
      </c>
      <c r="J14" s="14">
        <v>22476</v>
      </c>
      <c r="K14" s="14">
        <v>32278</v>
      </c>
      <c r="L14" s="14">
        <v>10931</v>
      </c>
      <c r="M14" s="14">
        <v>6602</v>
      </c>
      <c r="N14" s="12">
        <f t="shared" si="2"/>
        <v>276406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1070</v>
      </c>
      <c r="C15" s="14">
        <v>1127</v>
      </c>
      <c r="D15" s="14">
        <v>780</v>
      </c>
      <c r="E15" s="14">
        <v>156</v>
      </c>
      <c r="F15" s="14">
        <v>856</v>
      </c>
      <c r="G15" s="14">
        <v>1821</v>
      </c>
      <c r="H15" s="14">
        <v>1009</v>
      </c>
      <c r="I15" s="14">
        <v>765</v>
      </c>
      <c r="J15" s="14">
        <v>814</v>
      </c>
      <c r="K15" s="14">
        <v>829</v>
      </c>
      <c r="L15" s="14">
        <v>356</v>
      </c>
      <c r="M15" s="14">
        <v>172</v>
      </c>
      <c r="N15" s="12">
        <f t="shared" si="2"/>
        <v>9755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15330</v>
      </c>
      <c r="C16" s="14">
        <f>C17+C18+C19</f>
        <v>9044</v>
      </c>
      <c r="D16" s="14">
        <f>D17+D18+D19</f>
        <v>12071</v>
      </c>
      <c r="E16" s="14">
        <f>E17+E18+E19</f>
        <v>1471</v>
      </c>
      <c r="F16" s="14">
        <f aca="true" t="shared" si="5" ref="F16:M16">F17+F18+F19</f>
        <v>10014</v>
      </c>
      <c r="G16" s="14">
        <f t="shared" si="5"/>
        <v>14512</v>
      </c>
      <c r="H16" s="14">
        <f t="shared" si="5"/>
        <v>10461</v>
      </c>
      <c r="I16" s="14">
        <f t="shared" si="5"/>
        <v>13944</v>
      </c>
      <c r="J16" s="14">
        <f t="shared" si="5"/>
        <v>9926</v>
      </c>
      <c r="K16" s="14">
        <f t="shared" si="5"/>
        <v>16183</v>
      </c>
      <c r="L16" s="14">
        <f t="shared" si="5"/>
        <v>4167</v>
      </c>
      <c r="M16" s="14">
        <f t="shared" si="5"/>
        <v>2185</v>
      </c>
      <c r="N16" s="12">
        <f t="shared" si="2"/>
        <v>119308</v>
      </c>
    </row>
    <row r="17" spans="1:25" ht="18.75" customHeight="1">
      <c r="A17" s="15" t="s">
        <v>16</v>
      </c>
      <c r="B17" s="14">
        <v>9191</v>
      </c>
      <c r="C17" s="14">
        <v>5707</v>
      </c>
      <c r="D17" s="14">
        <v>6508</v>
      </c>
      <c r="E17" s="14">
        <v>814</v>
      </c>
      <c r="F17" s="14">
        <v>5740</v>
      </c>
      <c r="G17" s="14">
        <v>8298</v>
      </c>
      <c r="H17" s="14">
        <v>6236</v>
      </c>
      <c r="I17" s="14">
        <v>8430</v>
      </c>
      <c r="J17" s="14">
        <v>5741</v>
      </c>
      <c r="K17" s="14">
        <v>9369</v>
      </c>
      <c r="L17" s="14">
        <v>2305</v>
      </c>
      <c r="M17" s="14">
        <v>1151</v>
      </c>
      <c r="N17" s="12">
        <f t="shared" si="2"/>
        <v>69490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5989</v>
      </c>
      <c r="C18" s="14">
        <v>3225</v>
      </c>
      <c r="D18" s="14">
        <v>5481</v>
      </c>
      <c r="E18" s="14">
        <v>641</v>
      </c>
      <c r="F18" s="14">
        <v>4146</v>
      </c>
      <c r="G18" s="14">
        <v>6058</v>
      </c>
      <c r="H18" s="14">
        <v>4117</v>
      </c>
      <c r="I18" s="14">
        <v>5429</v>
      </c>
      <c r="J18" s="14">
        <v>4118</v>
      </c>
      <c r="K18" s="14">
        <v>6728</v>
      </c>
      <c r="L18" s="14">
        <v>1832</v>
      </c>
      <c r="M18" s="14">
        <v>1018</v>
      </c>
      <c r="N18" s="12">
        <f t="shared" si="2"/>
        <v>48782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150</v>
      </c>
      <c r="C19" s="14">
        <v>112</v>
      </c>
      <c r="D19" s="14">
        <v>82</v>
      </c>
      <c r="E19" s="14">
        <v>16</v>
      </c>
      <c r="F19" s="14">
        <v>128</v>
      </c>
      <c r="G19" s="14">
        <v>156</v>
      </c>
      <c r="H19" s="14">
        <v>108</v>
      </c>
      <c r="I19" s="14">
        <v>85</v>
      </c>
      <c r="J19" s="14">
        <v>67</v>
      </c>
      <c r="K19" s="14">
        <v>86</v>
      </c>
      <c r="L19" s="14">
        <v>30</v>
      </c>
      <c r="M19" s="14">
        <v>16</v>
      </c>
      <c r="N19" s="12">
        <f t="shared" si="2"/>
        <v>1036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48951</v>
      </c>
      <c r="C20" s="18">
        <f>C21+C22+C23</f>
        <v>28421</v>
      </c>
      <c r="D20" s="18">
        <f>D21+D22+D23</f>
        <v>35006</v>
      </c>
      <c r="E20" s="18">
        <f>E21+E22+E23</f>
        <v>4801</v>
      </c>
      <c r="F20" s="18">
        <f aca="true" t="shared" si="6" ref="F20:M20">F21+F22+F23</f>
        <v>28389</v>
      </c>
      <c r="G20" s="18">
        <f t="shared" si="6"/>
        <v>40008</v>
      </c>
      <c r="H20" s="18">
        <f t="shared" si="6"/>
        <v>33155</v>
      </c>
      <c r="I20" s="18">
        <f t="shared" si="6"/>
        <v>44899</v>
      </c>
      <c r="J20" s="18">
        <f t="shared" si="6"/>
        <v>27689</v>
      </c>
      <c r="K20" s="18">
        <f t="shared" si="6"/>
        <v>48881</v>
      </c>
      <c r="L20" s="18">
        <f t="shared" si="6"/>
        <v>13725</v>
      </c>
      <c r="M20" s="18">
        <f t="shared" si="6"/>
        <v>7644</v>
      </c>
      <c r="N20" s="12">
        <f aca="true" t="shared" si="7" ref="N20:N26">SUM(B20:M20)</f>
        <v>361569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27388</v>
      </c>
      <c r="C21" s="14">
        <v>17612</v>
      </c>
      <c r="D21" s="14">
        <v>19519</v>
      </c>
      <c r="E21" s="14">
        <v>2751</v>
      </c>
      <c r="F21" s="14">
        <v>16527</v>
      </c>
      <c r="G21" s="14">
        <v>23055</v>
      </c>
      <c r="H21" s="14">
        <v>20124</v>
      </c>
      <c r="I21" s="14">
        <v>24909</v>
      </c>
      <c r="J21" s="14">
        <v>15636</v>
      </c>
      <c r="K21" s="14">
        <v>25410</v>
      </c>
      <c r="L21" s="14">
        <v>7288</v>
      </c>
      <c r="M21" s="14">
        <v>3970</v>
      </c>
      <c r="N21" s="12">
        <f t="shared" si="7"/>
        <v>204189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21089</v>
      </c>
      <c r="C22" s="14">
        <v>10439</v>
      </c>
      <c r="D22" s="14">
        <v>15190</v>
      </c>
      <c r="E22" s="14">
        <v>1992</v>
      </c>
      <c r="F22" s="14">
        <v>11526</v>
      </c>
      <c r="G22" s="14">
        <v>16359</v>
      </c>
      <c r="H22" s="14">
        <v>12669</v>
      </c>
      <c r="I22" s="14">
        <v>19629</v>
      </c>
      <c r="J22" s="14">
        <v>11752</v>
      </c>
      <c r="K22" s="14">
        <v>23019</v>
      </c>
      <c r="L22" s="14">
        <v>6254</v>
      </c>
      <c r="M22" s="14">
        <v>3586</v>
      </c>
      <c r="N22" s="12">
        <f t="shared" si="7"/>
        <v>153504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474</v>
      </c>
      <c r="C23" s="14">
        <v>370</v>
      </c>
      <c r="D23" s="14">
        <v>297</v>
      </c>
      <c r="E23" s="14">
        <v>58</v>
      </c>
      <c r="F23" s="14">
        <v>336</v>
      </c>
      <c r="G23" s="14">
        <v>594</v>
      </c>
      <c r="H23" s="14">
        <v>362</v>
      </c>
      <c r="I23" s="14">
        <v>361</v>
      </c>
      <c r="J23" s="14">
        <v>301</v>
      </c>
      <c r="K23" s="14">
        <v>452</v>
      </c>
      <c r="L23" s="14">
        <v>183</v>
      </c>
      <c r="M23" s="14">
        <v>88</v>
      </c>
      <c r="N23" s="12">
        <f t="shared" si="7"/>
        <v>3876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68271</v>
      </c>
      <c r="C24" s="14">
        <f>C25+C26</f>
        <v>46447</v>
      </c>
      <c r="D24" s="14">
        <f>D25+D26</f>
        <v>53433</v>
      </c>
      <c r="E24" s="14">
        <f>E25+E26</f>
        <v>7967</v>
      </c>
      <c r="F24" s="14">
        <f aca="true" t="shared" si="8" ref="F24:M24">F25+F26</f>
        <v>47994</v>
      </c>
      <c r="G24" s="14">
        <f t="shared" si="8"/>
        <v>70692</v>
      </c>
      <c r="H24" s="14">
        <f t="shared" si="8"/>
        <v>49926</v>
      </c>
      <c r="I24" s="14">
        <f t="shared" si="8"/>
        <v>49083</v>
      </c>
      <c r="J24" s="14">
        <f t="shared" si="8"/>
        <v>39773</v>
      </c>
      <c r="K24" s="14">
        <f t="shared" si="8"/>
        <v>43875</v>
      </c>
      <c r="L24" s="14">
        <f t="shared" si="8"/>
        <v>12086</v>
      </c>
      <c r="M24" s="14">
        <f t="shared" si="8"/>
        <v>5996</v>
      </c>
      <c r="N24" s="12">
        <f t="shared" si="7"/>
        <v>495543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35121</v>
      </c>
      <c r="C25" s="14">
        <v>27586</v>
      </c>
      <c r="D25" s="14">
        <v>30811</v>
      </c>
      <c r="E25" s="14">
        <v>4802</v>
      </c>
      <c r="F25" s="14">
        <v>28027</v>
      </c>
      <c r="G25" s="14">
        <v>42019</v>
      </c>
      <c r="H25" s="14">
        <v>31342</v>
      </c>
      <c r="I25" s="14">
        <v>25203</v>
      </c>
      <c r="J25" s="14">
        <v>23913</v>
      </c>
      <c r="K25" s="14">
        <v>23574</v>
      </c>
      <c r="L25" s="14">
        <v>6692</v>
      </c>
      <c r="M25" s="14">
        <v>3105</v>
      </c>
      <c r="N25" s="12">
        <f t="shared" si="7"/>
        <v>282195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33150</v>
      </c>
      <c r="C26" s="14">
        <v>18861</v>
      </c>
      <c r="D26" s="14">
        <v>22622</v>
      </c>
      <c r="E26" s="14">
        <v>3165</v>
      </c>
      <c r="F26" s="14">
        <v>19967</v>
      </c>
      <c r="G26" s="14">
        <v>28673</v>
      </c>
      <c r="H26" s="14">
        <v>18584</v>
      </c>
      <c r="I26" s="14">
        <v>23880</v>
      </c>
      <c r="J26" s="14">
        <v>15860</v>
      </c>
      <c r="K26" s="14">
        <v>20301</v>
      </c>
      <c r="L26" s="14">
        <v>5394</v>
      </c>
      <c r="M26" s="14">
        <v>2891</v>
      </c>
      <c r="N26" s="12">
        <f t="shared" si="7"/>
        <v>213348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432219.20374931995</v>
      </c>
      <c r="C36" s="61">
        <f aca="true" t="shared" si="11" ref="C36:M36">C37+C38+C39+C40</f>
        <v>279705.216401</v>
      </c>
      <c r="D36" s="61">
        <f t="shared" si="11"/>
        <v>327526.27096185</v>
      </c>
      <c r="E36" s="61">
        <f t="shared" si="11"/>
        <v>58290.64973039999</v>
      </c>
      <c r="F36" s="61">
        <f t="shared" si="11"/>
        <v>302458.6789131501</v>
      </c>
      <c r="G36" s="61">
        <f t="shared" si="11"/>
        <v>356017.4232</v>
      </c>
      <c r="H36" s="61">
        <f t="shared" si="11"/>
        <v>313802.17679999996</v>
      </c>
      <c r="I36" s="61">
        <f t="shared" si="11"/>
        <v>350055.565526</v>
      </c>
      <c r="J36" s="61">
        <f t="shared" si="11"/>
        <v>287810.9605877</v>
      </c>
      <c r="K36" s="61">
        <f t="shared" si="11"/>
        <v>372196.25965408</v>
      </c>
      <c r="L36" s="61">
        <f t="shared" si="11"/>
        <v>134638.92784358998</v>
      </c>
      <c r="M36" s="61">
        <f t="shared" si="11"/>
        <v>73028.69221951999</v>
      </c>
      <c r="N36" s="61">
        <f>N37+N38+N39+N40</f>
        <v>3287750.0255866097</v>
      </c>
    </row>
    <row r="37" spans="1:14" ht="18.75" customHeight="1">
      <c r="A37" s="58" t="s">
        <v>55</v>
      </c>
      <c r="B37" s="55">
        <f aca="true" t="shared" si="12" ref="B37:M37">B29*B7</f>
        <v>430275.62639999995</v>
      </c>
      <c r="C37" s="55">
        <f t="shared" si="12"/>
        <v>278145.4728</v>
      </c>
      <c r="D37" s="55">
        <f t="shared" si="12"/>
        <v>316205.3076</v>
      </c>
      <c r="E37" s="55">
        <f t="shared" si="12"/>
        <v>57788.4131</v>
      </c>
      <c r="F37" s="55">
        <f t="shared" si="12"/>
        <v>301201.01700000005</v>
      </c>
      <c r="G37" s="55">
        <f t="shared" si="12"/>
        <v>354430.89400000003</v>
      </c>
      <c r="H37" s="55">
        <f t="shared" si="12"/>
        <v>311792.508</v>
      </c>
      <c r="I37" s="55">
        <f t="shared" si="12"/>
        <v>348541.772</v>
      </c>
      <c r="J37" s="55">
        <f t="shared" si="12"/>
        <v>286536.0641</v>
      </c>
      <c r="K37" s="55">
        <f t="shared" si="12"/>
        <v>370715.0502</v>
      </c>
      <c r="L37" s="55">
        <f t="shared" si="12"/>
        <v>133769.4507</v>
      </c>
      <c r="M37" s="55">
        <f t="shared" si="12"/>
        <v>72530.5181</v>
      </c>
      <c r="N37" s="57">
        <f>SUM(B37:M37)</f>
        <v>3261932.094</v>
      </c>
    </row>
    <row r="38" spans="1:14" ht="18.75" customHeight="1">
      <c r="A38" s="58" t="s">
        <v>56</v>
      </c>
      <c r="B38" s="55">
        <f aca="true" t="shared" si="13" ref="B38:M38">B30*B7</f>
        <v>-1313.50265068</v>
      </c>
      <c r="C38" s="55">
        <f t="shared" si="13"/>
        <v>-832.776399</v>
      </c>
      <c r="D38" s="55">
        <f t="shared" si="13"/>
        <v>-967.00663815</v>
      </c>
      <c r="E38" s="55">
        <f t="shared" si="13"/>
        <v>-144.0433696</v>
      </c>
      <c r="F38" s="55">
        <f t="shared" si="13"/>
        <v>-903.7380868500001</v>
      </c>
      <c r="G38" s="55">
        <f t="shared" si="13"/>
        <v>-1075.6308000000001</v>
      </c>
      <c r="H38" s="55">
        <f t="shared" si="13"/>
        <v>-887.8912</v>
      </c>
      <c r="I38" s="55">
        <f t="shared" si="13"/>
        <v>-1032.806474</v>
      </c>
      <c r="J38" s="55">
        <f t="shared" si="13"/>
        <v>-843.7035123</v>
      </c>
      <c r="K38" s="55">
        <f t="shared" si="13"/>
        <v>-1121.03054592</v>
      </c>
      <c r="L38" s="55">
        <f t="shared" si="13"/>
        <v>-401.68285641</v>
      </c>
      <c r="M38" s="55">
        <f t="shared" si="13"/>
        <v>-220.86588048000002</v>
      </c>
      <c r="N38" s="25">
        <f>SUM(B38:M38)</f>
        <v>-9744.67841339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-48818.6</v>
      </c>
      <c r="C42" s="25">
        <f aca="true" t="shared" si="15" ref="C42:M42">+C43+C46+C54+C55</f>
        <v>-43472</v>
      </c>
      <c r="D42" s="25">
        <f t="shared" si="15"/>
        <v>-40229</v>
      </c>
      <c r="E42" s="25">
        <f t="shared" si="15"/>
        <v>-4836.4</v>
      </c>
      <c r="F42" s="25">
        <f t="shared" si="15"/>
        <v>-31061.2</v>
      </c>
      <c r="G42" s="25">
        <f t="shared" si="15"/>
        <v>-54450.2</v>
      </c>
      <c r="H42" s="25">
        <f t="shared" si="15"/>
        <v>-52708.2</v>
      </c>
      <c r="I42" s="25">
        <f t="shared" si="15"/>
        <v>-32721.8</v>
      </c>
      <c r="J42" s="25">
        <f t="shared" si="15"/>
        <v>-40097.6</v>
      </c>
      <c r="K42" s="25">
        <f t="shared" si="15"/>
        <v>-36278.6</v>
      </c>
      <c r="L42" s="25">
        <f t="shared" si="15"/>
        <v>-15887.8</v>
      </c>
      <c r="M42" s="25">
        <f t="shared" si="15"/>
        <v>-8971.8</v>
      </c>
      <c r="N42" s="25">
        <f>+N43+N46+N54+N55</f>
        <v>-409533.19999999995</v>
      </c>
    </row>
    <row r="43" spans="1:14" ht="18.75" customHeight="1">
      <c r="A43" s="17" t="s">
        <v>60</v>
      </c>
      <c r="B43" s="26">
        <f>B44+B45</f>
        <v>-48818.6</v>
      </c>
      <c r="C43" s="26">
        <f>C44+C45</f>
        <v>-43472</v>
      </c>
      <c r="D43" s="26">
        <f>D44+D45</f>
        <v>-39729</v>
      </c>
      <c r="E43" s="26">
        <f>E44+E45</f>
        <v>-3336.4</v>
      </c>
      <c r="F43" s="26">
        <f aca="true" t="shared" si="16" ref="F43:M43">F44+F45</f>
        <v>-31061.2</v>
      </c>
      <c r="G43" s="26">
        <f t="shared" si="16"/>
        <v>-54450.2</v>
      </c>
      <c r="H43" s="26">
        <f t="shared" si="16"/>
        <v>-52208.2</v>
      </c>
      <c r="I43" s="26">
        <f t="shared" si="16"/>
        <v>-32721.8</v>
      </c>
      <c r="J43" s="26">
        <f t="shared" si="16"/>
        <v>-40097.6</v>
      </c>
      <c r="K43" s="26">
        <f t="shared" si="16"/>
        <v>-36278.6</v>
      </c>
      <c r="L43" s="26">
        <f t="shared" si="16"/>
        <v>-15887.8</v>
      </c>
      <c r="M43" s="26">
        <f t="shared" si="16"/>
        <v>-8971.8</v>
      </c>
      <c r="N43" s="25">
        <f aca="true" t="shared" si="17" ref="N43:N55">SUM(B43:M43)</f>
        <v>-407033.19999999995</v>
      </c>
    </row>
    <row r="44" spans="1:25" ht="18.75" customHeight="1">
      <c r="A44" s="13" t="s">
        <v>61</v>
      </c>
      <c r="B44" s="20">
        <f>ROUND(-B9*$D$3,2)</f>
        <v>-48818.6</v>
      </c>
      <c r="C44" s="20">
        <f>ROUND(-C9*$D$3,2)</f>
        <v>-43472</v>
      </c>
      <c r="D44" s="20">
        <f>ROUND(-D9*$D$3,2)</f>
        <v>-39729</v>
      </c>
      <c r="E44" s="20">
        <f>ROUND(-E9*$D$3,2)</f>
        <v>-3336.4</v>
      </c>
      <c r="F44" s="20">
        <f aca="true" t="shared" si="18" ref="F44:M44">ROUND(-F9*$D$3,2)</f>
        <v>-31061.2</v>
      </c>
      <c r="G44" s="20">
        <f t="shared" si="18"/>
        <v>-54450.2</v>
      </c>
      <c r="H44" s="20">
        <f t="shared" si="18"/>
        <v>-52208.2</v>
      </c>
      <c r="I44" s="20">
        <f t="shared" si="18"/>
        <v>-32721.8</v>
      </c>
      <c r="J44" s="20">
        <f t="shared" si="18"/>
        <v>-40097.6</v>
      </c>
      <c r="K44" s="20">
        <f t="shared" si="18"/>
        <v>-36278.6</v>
      </c>
      <c r="L44" s="20">
        <f t="shared" si="18"/>
        <v>-15887.8</v>
      </c>
      <c r="M44" s="20">
        <f t="shared" si="18"/>
        <v>-8971.8</v>
      </c>
      <c r="N44" s="47">
        <f t="shared" si="17"/>
        <v>-407033.19999999995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-1500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-2500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-1500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-2500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383400.60374931997</v>
      </c>
      <c r="C57" s="29">
        <f t="shared" si="21"/>
        <v>236233.21640099998</v>
      </c>
      <c r="D57" s="29">
        <f t="shared" si="21"/>
        <v>287297.27096185</v>
      </c>
      <c r="E57" s="29">
        <f t="shared" si="21"/>
        <v>53454.24973039999</v>
      </c>
      <c r="F57" s="29">
        <f t="shared" si="21"/>
        <v>271397.4789131501</v>
      </c>
      <c r="G57" s="29">
        <f t="shared" si="21"/>
        <v>301567.2232</v>
      </c>
      <c r="H57" s="29">
        <f t="shared" si="21"/>
        <v>261093.97679999995</v>
      </c>
      <c r="I57" s="29">
        <f t="shared" si="21"/>
        <v>317333.765526</v>
      </c>
      <c r="J57" s="29">
        <f t="shared" si="21"/>
        <v>247713.3605877</v>
      </c>
      <c r="K57" s="29">
        <f t="shared" si="21"/>
        <v>335917.65965408</v>
      </c>
      <c r="L57" s="29">
        <f t="shared" si="21"/>
        <v>118751.12784358997</v>
      </c>
      <c r="M57" s="29">
        <f t="shared" si="21"/>
        <v>64056.892219519985</v>
      </c>
      <c r="N57" s="29">
        <f>SUM(B57:M57)</f>
        <v>2878216.8255866095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383400.61</v>
      </c>
      <c r="C60" s="36">
        <f aca="true" t="shared" si="22" ref="C60:M60">SUM(C61:C74)</f>
        <v>236233.21000000002</v>
      </c>
      <c r="D60" s="36">
        <f t="shared" si="22"/>
        <v>287297.27</v>
      </c>
      <c r="E60" s="36">
        <f t="shared" si="22"/>
        <v>53454.25</v>
      </c>
      <c r="F60" s="36">
        <f t="shared" si="22"/>
        <v>271397.48</v>
      </c>
      <c r="G60" s="36">
        <f t="shared" si="22"/>
        <v>301567.22</v>
      </c>
      <c r="H60" s="36">
        <f t="shared" si="22"/>
        <v>261093.98</v>
      </c>
      <c r="I60" s="36">
        <f t="shared" si="22"/>
        <v>317333.76</v>
      </c>
      <c r="J60" s="36">
        <f t="shared" si="22"/>
        <v>247713.36</v>
      </c>
      <c r="K60" s="36">
        <f t="shared" si="22"/>
        <v>335917.66</v>
      </c>
      <c r="L60" s="36">
        <f t="shared" si="22"/>
        <v>118751.13</v>
      </c>
      <c r="M60" s="36">
        <f t="shared" si="22"/>
        <v>64056.89</v>
      </c>
      <c r="N60" s="29">
        <f>SUM(N61:N74)</f>
        <v>2878216.8200000003</v>
      </c>
    </row>
    <row r="61" spans="1:15" ht="18.75" customHeight="1">
      <c r="A61" s="17" t="s">
        <v>75</v>
      </c>
      <c r="B61" s="36">
        <v>73291.1</v>
      </c>
      <c r="C61" s="36">
        <v>68468.79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141759.89</v>
      </c>
      <c r="O61"/>
    </row>
    <row r="62" spans="1:15" ht="18.75" customHeight="1">
      <c r="A62" s="17" t="s">
        <v>76</v>
      </c>
      <c r="B62" s="36">
        <v>310109.51</v>
      </c>
      <c r="C62" s="36">
        <v>167764.42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477873.93000000005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287297.27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287297.27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53454.25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53454.25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271397.48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271397.48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301567.22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301567.22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204118.25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204118.25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56975.73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56975.73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317333.76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317333.76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247713.36</v>
      </c>
      <c r="K70" s="35">
        <v>0</v>
      </c>
      <c r="L70" s="35">
        <v>0</v>
      </c>
      <c r="M70" s="35">
        <v>0</v>
      </c>
      <c r="N70" s="29">
        <f t="shared" si="23"/>
        <v>247713.36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335917.66</v>
      </c>
      <c r="L71" s="35">
        <v>0</v>
      </c>
      <c r="M71" s="62"/>
      <c r="N71" s="26">
        <f t="shared" si="23"/>
        <v>335917.66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118751.13</v>
      </c>
      <c r="M72" s="35">
        <v>0</v>
      </c>
      <c r="N72" s="29">
        <f t="shared" si="23"/>
        <v>118751.13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64056.89</v>
      </c>
      <c r="N73" s="26">
        <f t="shared" si="23"/>
        <v>64056.89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2.2874699424227174</v>
      </c>
      <c r="C78" s="45">
        <v>2.2544001909575964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1.9878029932374166</v>
      </c>
      <c r="C79" s="45">
        <v>1.8765622365251433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1.8216549926929986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2.54200208147922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2.1278478638635043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1.6880223756329775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1.9889012346883999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1.9455913834746954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1.9279372447320593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2.1715190290231554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2.075158396358568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2.4698499044923223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2.420813876736831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2017-03-29T14:26:58Z</dcterms:modified>
  <cp:category/>
  <cp:version/>
  <cp:contentType/>
  <cp:contentStatus/>
</cp:coreProperties>
</file>