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<sst xmlns="http://schemas.openxmlformats.org/spreadsheetml/2006/main" count="105" uniqueCount="103">
  <si>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</si>
  <si>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</si>
  <si>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</si>
  <si>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</si>
  <si>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</si>
  <si>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</si>
  <si>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</si>
  <si>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</si>
  <si>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</si>
  <si>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</si>
  <si>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</si>
  <si>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</si>
  <si>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</si>
  <si>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</si>
  <si>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</si>
  <si>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</si>
  <si>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</si>
  <si>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</si>
  <si>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</si>
  <si>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</si>
  <si>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</si>
  <si>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</si>
  <si>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</si>
  <si>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</si>
  <si>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</si>
  <si>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</si>
  <si>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</si>
  <si>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</si>
  <si>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</si>
  <si>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</si>
  <si>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</si>
  <si>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</si>
  <si>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</si>
  <si>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</si>
  <si>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</si>
  <si>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</si>
  <si>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</si>
  <si>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</si>
  <si>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</si>
  <si>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</si>
  <si>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</si>
  <si>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</si>
  <si>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</si>
  <si>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</si>
  <si>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</si>
  <si>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</si>
  <si>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</si>
  <si>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</si>
  <si>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</si>
  <si>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</si>
  <si>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</si>
  <si>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</si>
  <si>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</si>
  <si>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</si>
  <si>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</si>
  <si>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</si>
  <si>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</si>
  <si>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</si>
  <si>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</si>
  <si>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</si>
  <si>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</si>
  <si>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</si>
  <si>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</si>
  <si>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</si>
  <si>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</si>
  <si>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</si>
  <si>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</si>
  <si>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</si>
  <si>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</si>
  <si>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</si>
  <si>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</si>
  <si>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</si>
  <si>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</si>
  <si>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</si>
  <si>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</si>
  <si>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</si>
  <si>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</si>
  <si>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</si>
  <si>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</si>
  <si>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</si>
  <si>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</si>
  <si>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</si>
  <si>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</si>
  <si>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</si>
  <si>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</si>
  <si>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</si>
  <si>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</si>
  <si>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</si>
  <si>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</si>
  <si>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</si>
  <si>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</si>
  <si>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</si>
  <si>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</si>
  <si>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</si>
  <si>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</si>
  <si>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</si>
  <si>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</si>
  <si>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</si>
  <si>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</si>
  <si>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</si>
  <si>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</si>
  <si>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</si>
  <si>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18/03/17 - VENCIMENTO 29/03/17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</si>
</sst>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364049</v>
      </c>
      <c r="C7" s="10">
        <f>C8+C20+C24</f>
        <v>251422</v>
      </c>
      <c r="D7" s="10">
        <f>D8+D20+D24</f>
        <v>295133</v>
      </c>
      <c r="E7" s="10">
        <f>E8+E20+E24</f>
        <v>42977</v>
      </c>
      <c r="F7" s="10">
        <f aca="true" t="shared" si="0" ref="F7:M7">F8+F20+F24</f>
        <v>233738</v>
      </c>
      <c r="G7" s="10">
        <f t="shared" si="0"/>
        <v>367237</v>
      </c>
      <c r="H7" s="10">
        <f t="shared" si="0"/>
        <v>309340</v>
      </c>
      <c r="I7" s="10">
        <f t="shared" si="0"/>
        <v>306976</v>
      </c>
      <c r="J7" s="10">
        <f t="shared" si="0"/>
        <v>216515</v>
      </c>
      <c r="K7" s="10">
        <f t="shared" si="0"/>
        <v>284702</v>
      </c>
      <c r="L7" s="10">
        <f t="shared" si="0"/>
        <v>96863</v>
      </c>
      <c r="M7" s="10">
        <f t="shared" si="0"/>
        <v>55867</v>
      </c>
      <c r="N7" s="10">
        <f>+N8+N20+N24</f>
        <v>2824819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168329</v>
      </c>
      <c r="C8" s="12">
        <f>+C9+C12+C16</f>
        <v>123456</v>
      </c>
      <c r="D8" s="12">
        <f>+D9+D12+D16</f>
        <v>154754</v>
      </c>
      <c r="E8" s="12">
        <f>+E9+E12+E16</f>
        <v>20473</v>
      </c>
      <c r="F8" s="12">
        <f aca="true" t="shared" si="1" ref="F8:M8">+F9+F12+F16</f>
        <v>112829</v>
      </c>
      <c r="G8" s="12">
        <f t="shared" si="1"/>
        <v>182097</v>
      </c>
      <c r="H8" s="12">
        <f t="shared" si="1"/>
        <v>152699</v>
      </c>
      <c r="I8" s="12">
        <f t="shared" si="1"/>
        <v>153394</v>
      </c>
      <c r="J8" s="12">
        <f t="shared" si="1"/>
        <v>111060</v>
      </c>
      <c r="K8" s="12">
        <f t="shared" si="1"/>
        <v>140832</v>
      </c>
      <c r="L8" s="12">
        <f t="shared" si="1"/>
        <v>53009</v>
      </c>
      <c r="M8" s="12">
        <f t="shared" si="1"/>
        <v>31838</v>
      </c>
      <c r="N8" s="12">
        <f>SUM(B8:M8)</f>
        <v>1404770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18500</v>
      </c>
      <c r="C9" s="14">
        <v>17306</v>
      </c>
      <c r="D9" s="14">
        <v>14625</v>
      </c>
      <c r="E9" s="14">
        <v>1517</v>
      </c>
      <c r="F9" s="14">
        <v>11100</v>
      </c>
      <c r="G9" s="14">
        <v>20541</v>
      </c>
      <c r="H9" s="14">
        <v>22808</v>
      </c>
      <c r="I9" s="14">
        <v>12356</v>
      </c>
      <c r="J9" s="14">
        <v>14957</v>
      </c>
      <c r="K9" s="14">
        <v>13190</v>
      </c>
      <c r="L9" s="14">
        <v>6829</v>
      </c>
      <c r="M9" s="14">
        <v>4128</v>
      </c>
      <c r="N9" s="12">
        <f aca="true" t="shared" si="2" ref="N9:N19">SUM(B9:M9)</f>
        <v>157857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18500</v>
      </c>
      <c r="C10" s="14">
        <f>+C9-C11</f>
        <v>17306</v>
      </c>
      <c r="D10" s="14">
        <f>+D9-D11</f>
        <v>14625</v>
      </c>
      <c r="E10" s="14">
        <f>+E9-E11</f>
        <v>1517</v>
      </c>
      <c r="F10" s="14">
        <f aca="true" t="shared" si="3" ref="F10:M10">+F9-F11</f>
        <v>11100</v>
      </c>
      <c r="G10" s="14">
        <f t="shared" si="3"/>
        <v>20541</v>
      </c>
      <c r="H10" s="14">
        <f t="shared" si="3"/>
        <v>22808</v>
      </c>
      <c r="I10" s="14">
        <f t="shared" si="3"/>
        <v>12356</v>
      </c>
      <c r="J10" s="14">
        <f t="shared" si="3"/>
        <v>14957</v>
      </c>
      <c r="K10" s="14">
        <f t="shared" si="3"/>
        <v>13190</v>
      </c>
      <c r="L10" s="14">
        <f t="shared" si="3"/>
        <v>6829</v>
      </c>
      <c r="M10" s="14">
        <f t="shared" si="3"/>
        <v>4128</v>
      </c>
      <c r="N10" s="12">
        <f t="shared" si="2"/>
        <v>157857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124342</v>
      </c>
      <c r="C12" s="14">
        <f>C13+C14+C15</f>
        <v>90208</v>
      </c>
      <c r="D12" s="14">
        <f>D13+D14+D15</f>
        <v>119345</v>
      </c>
      <c r="E12" s="14">
        <f>E13+E14+E15</f>
        <v>16272</v>
      </c>
      <c r="F12" s="14">
        <f aca="true" t="shared" si="4" ref="F12:M12">F13+F14+F15</f>
        <v>85961</v>
      </c>
      <c r="G12" s="14">
        <f t="shared" si="4"/>
        <v>135880</v>
      </c>
      <c r="H12" s="14">
        <f t="shared" si="4"/>
        <v>109030</v>
      </c>
      <c r="I12" s="14">
        <f t="shared" si="4"/>
        <v>117992</v>
      </c>
      <c r="J12" s="14">
        <f t="shared" si="4"/>
        <v>79741</v>
      </c>
      <c r="K12" s="14">
        <f t="shared" si="4"/>
        <v>103457</v>
      </c>
      <c r="L12" s="14">
        <f t="shared" si="4"/>
        <v>39281</v>
      </c>
      <c r="M12" s="14">
        <f t="shared" si="4"/>
        <v>24139</v>
      </c>
      <c r="N12" s="12">
        <f t="shared" si="2"/>
        <v>1045648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62947</v>
      </c>
      <c r="C13" s="14">
        <v>47680</v>
      </c>
      <c r="D13" s="14">
        <v>60362</v>
      </c>
      <c r="E13" s="14">
        <v>8424</v>
      </c>
      <c r="F13" s="14">
        <v>43504</v>
      </c>
      <c r="G13" s="14">
        <v>69537</v>
      </c>
      <c r="H13" s="14">
        <v>57806</v>
      </c>
      <c r="I13" s="14">
        <v>60774</v>
      </c>
      <c r="J13" s="14">
        <v>40014</v>
      </c>
      <c r="K13" s="14">
        <v>50272</v>
      </c>
      <c r="L13" s="14">
        <v>18777</v>
      </c>
      <c r="M13" s="14">
        <v>11262</v>
      </c>
      <c r="N13" s="12">
        <f t="shared" si="2"/>
        <v>531359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59118</v>
      </c>
      <c r="C14" s="14">
        <v>40091</v>
      </c>
      <c r="D14" s="14">
        <v>57438</v>
      </c>
      <c r="E14" s="14">
        <v>7500</v>
      </c>
      <c r="F14" s="14">
        <v>40653</v>
      </c>
      <c r="G14" s="14">
        <v>62334</v>
      </c>
      <c r="H14" s="14">
        <v>48979</v>
      </c>
      <c r="I14" s="14">
        <v>55691</v>
      </c>
      <c r="J14" s="14">
        <v>38075</v>
      </c>
      <c r="K14" s="14">
        <v>51639</v>
      </c>
      <c r="L14" s="14">
        <v>19743</v>
      </c>
      <c r="M14" s="14">
        <v>12528</v>
      </c>
      <c r="N14" s="12">
        <f t="shared" si="2"/>
        <v>493789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2277</v>
      </c>
      <c r="C15" s="14">
        <v>2437</v>
      </c>
      <c r="D15" s="14">
        <v>1545</v>
      </c>
      <c r="E15" s="14">
        <v>348</v>
      </c>
      <c r="F15" s="14">
        <v>1804</v>
      </c>
      <c r="G15" s="14">
        <v>4009</v>
      </c>
      <c r="H15" s="14">
        <v>2245</v>
      </c>
      <c r="I15" s="14">
        <v>1527</v>
      </c>
      <c r="J15" s="14">
        <v>1652</v>
      </c>
      <c r="K15" s="14">
        <v>1546</v>
      </c>
      <c r="L15" s="14">
        <v>761</v>
      </c>
      <c r="M15" s="14">
        <v>349</v>
      </c>
      <c r="N15" s="12">
        <f t="shared" si="2"/>
        <v>20500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25487</v>
      </c>
      <c r="C16" s="14">
        <f>C17+C18+C19</f>
        <v>15942</v>
      </c>
      <c r="D16" s="14">
        <f>D17+D18+D19</f>
        <v>20784</v>
      </c>
      <c r="E16" s="14">
        <f>E17+E18+E19</f>
        <v>2684</v>
      </c>
      <c r="F16" s="14">
        <f aca="true" t="shared" si="5" ref="F16:M16">F17+F18+F19</f>
        <v>15768</v>
      </c>
      <c r="G16" s="14">
        <f t="shared" si="5"/>
        <v>25676</v>
      </c>
      <c r="H16" s="14">
        <f t="shared" si="5"/>
        <v>20861</v>
      </c>
      <c r="I16" s="14">
        <f t="shared" si="5"/>
        <v>23046</v>
      </c>
      <c r="J16" s="14">
        <f t="shared" si="5"/>
        <v>16362</v>
      </c>
      <c r="K16" s="14">
        <f t="shared" si="5"/>
        <v>24185</v>
      </c>
      <c r="L16" s="14">
        <f t="shared" si="5"/>
        <v>6899</v>
      </c>
      <c r="M16" s="14">
        <f t="shared" si="5"/>
        <v>3571</v>
      </c>
      <c r="N16" s="12">
        <f t="shared" si="2"/>
        <v>201265</v>
      </c>
    </row>
    <row r="17" spans="1:25" ht="18.75" customHeight="1">
      <c r="A17" s="15" t="s">
        <v>16</v>
      </c>
      <c r="B17" s="14">
        <v>14895</v>
      </c>
      <c r="C17" s="14">
        <v>9934</v>
      </c>
      <c r="D17" s="14">
        <v>10865</v>
      </c>
      <c r="E17" s="14">
        <v>1567</v>
      </c>
      <c r="F17" s="14">
        <v>8975</v>
      </c>
      <c r="G17" s="14">
        <v>14952</v>
      </c>
      <c r="H17" s="14">
        <v>12124</v>
      </c>
      <c r="I17" s="14">
        <v>14007</v>
      </c>
      <c r="J17" s="14">
        <v>9605</v>
      </c>
      <c r="K17" s="14">
        <v>14269</v>
      </c>
      <c r="L17" s="14">
        <v>4023</v>
      </c>
      <c r="M17" s="14">
        <v>1945</v>
      </c>
      <c r="N17" s="12">
        <f t="shared" si="2"/>
        <v>117161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10320</v>
      </c>
      <c r="C18" s="14">
        <v>5772</v>
      </c>
      <c r="D18" s="14">
        <v>9781</v>
      </c>
      <c r="E18" s="14">
        <v>1094</v>
      </c>
      <c r="F18" s="14">
        <v>6621</v>
      </c>
      <c r="G18" s="14">
        <v>10400</v>
      </c>
      <c r="H18" s="14">
        <v>8505</v>
      </c>
      <c r="I18" s="14">
        <v>8872</v>
      </c>
      <c r="J18" s="14">
        <v>6626</v>
      </c>
      <c r="K18" s="14">
        <v>9775</v>
      </c>
      <c r="L18" s="14">
        <v>2822</v>
      </c>
      <c r="M18" s="14">
        <v>1593</v>
      </c>
      <c r="N18" s="12">
        <f t="shared" si="2"/>
        <v>82181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272</v>
      </c>
      <c r="C19" s="14">
        <v>236</v>
      </c>
      <c r="D19" s="14">
        <v>138</v>
      </c>
      <c r="E19" s="14">
        <v>23</v>
      </c>
      <c r="F19" s="14">
        <v>172</v>
      </c>
      <c r="G19" s="14">
        <v>324</v>
      </c>
      <c r="H19" s="14">
        <v>232</v>
      </c>
      <c r="I19" s="14">
        <v>167</v>
      </c>
      <c r="J19" s="14">
        <v>131</v>
      </c>
      <c r="K19" s="14">
        <v>141</v>
      </c>
      <c r="L19" s="14">
        <v>54</v>
      </c>
      <c r="M19" s="14">
        <v>33</v>
      </c>
      <c r="N19" s="12">
        <f t="shared" si="2"/>
        <v>1923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87511</v>
      </c>
      <c r="C20" s="18">
        <f>C21+C22+C23</f>
        <v>52930</v>
      </c>
      <c r="D20" s="18">
        <f>D21+D22+D23</f>
        <v>59090</v>
      </c>
      <c r="E20" s="18">
        <f>E21+E22+E23</f>
        <v>8604</v>
      </c>
      <c r="F20" s="18">
        <f aca="true" t="shared" si="6" ref="F20:M20">F21+F22+F23</f>
        <v>47475</v>
      </c>
      <c r="G20" s="18">
        <f t="shared" si="6"/>
        <v>72761</v>
      </c>
      <c r="H20" s="18">
        <f t="shared" si="6"/>
        <v>68808</v>
      </c>
      <c r="I20" s="18">
        <f t="shared" si="6"/>
        <v>73811</v>
      </c>
      <c r="J20" s="18">
        <f t="shared" si="6"/>
        <v>46662</v>
      </c>
      <c r="K20" s="18">
        <f t="shared" si="6"/>
        <v>76831</v>
      </c>
      <c r="L20" s="18">
        <f t="shared" si="6"/>
        <v>24336</v>
      </c>
      <c r="M20" s="18">
        <f t="shared" si="6"/>
        <v>13518</v>
      </c>
      <c r="N20" s="12">
        <f aca="true" t="shared" si="7" ref="N20:N26">SUM(B20:M20)</f>
        <v>632337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47143</v>
      </c>
      <c r="C21" s="14">
        <v>31218</v>
      </c>
      <c r="D21" s="14">
        <v>32803</v>
      </c>
      <c r="E21" s="14">
        <v>4982</v>
      </c>
      <c r="F21" s="14">
        <v>26579</v>
      </c>
      <c r="G21" s="14">
        <v>40740</v>
      </c>
      <c r="H21" s="14">
        <v>39981</v>
      </c>
      <c r="I21" s="14">
        <v>40861</v>
      </c>
      <c r="J21" s="14">
        <v>25609</v>
      </c>
      <c r="K21" s="14">
        <v>39916</v>
      </c>
      <c r="L21" s="14">
        <v>12687</v>
      </c>
      <c r="M21" s="14">
        <v>6914</v>
      </c>
      <c r="N21" s="12">
        <f t="shared" si="7"/>
        <v>349433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39141</v>
      </c>
      <c r="C22" s="14">
        <v>20805</v>
      </c>
      <c r="D22" s="14">
        <v>25699</v>
      </c>
      <c r="E22" s="14">
        <v>3495</v>
      </c>
      <c r="F22" s="14">
        <v>20191</v>
      </c>
      <c r="G22" s="14">
        <v>30717</v>
      </c>
      <c r="H22" s="14">
        <v>27928</v>
      </c>
      <c r="I22" s="14">
        <v>32228</v>
      </c>
      <c r="J22" s="14">
        <v>20391</v>
      </c>
      <c r="K22" s="14">
        <v>36146</v>
      </c>
      <c r="L22" s="14">
        <v>11308</v>
      </c>
      <c r="M22" s="14">
        <v>6439</v>
      </c>
      <c r="N22" s="12">
        <f t="shared" si="7"/>
        <v>274488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1227</v>
      </c>
      <c r="C23" s="14">
        <v>907</v>
      </c>
      <c r="D23" s="14">
        <v>588</v>
      </c>
      <c r="E23" s="14">
        <v>127</v>
      </c>
      <c r="F23" s="14">
        <v>705</v>
      </c>
      <c r="G23" s="14">
        <v>1304</v>
      </c>
      <c r="H23" s="14">
        <v>899</v>
      </c>
      <c r="I23" s="14">
        <v>722</v>
      </c>
      <c r="J23" s="14">
        <v>662</v>
      </c>
      <c r="K23" s="14">
        <v>769</v>
      </c>
      <c r="L23" s="14">
        <v>341</v>
      </c>
      <c r="M23" s="14">
        <v>165</v>
      </c>
      <c r="N23" s="12">
        <f t="shared" si="7"/>
        <v>8416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108209</v>
      </c>
      <c r="C24" s="14">
        <f>C25+C26</f>
        <v>75036</v>
      </c>
      <c r="D24" s="14">
        <f>D25+D26</f>
        <v>81289</v>
      </c>
      <c r="E24" s="14">
        <f>E25+E26</f>
        <v>13900</v>
      </c>
      <c r="F24" s="14">
        <f aca="true" t="shared" si="8" ref="F24:M24">F25+F26</f>
        <v>73434</v>
      </c>
      <c r="G24" s="14">
        <f t="shared" si="8"/>
        <v>112379</v>
      </c>
      <c r="H24" s="14">
        <f t="shared" si="8"/>
        <v>87833</v>
      </c>
      <c r="I24" s="14">
        <f t="shared" si="8"/>
        <v>79771</v>
      </c>
      <c r="J24" s="14">
        <f t="shared" si="8"/>
        <v>58793</v>
      </c>
      <c r="K24" s="14">
        <f t="shared" si="8"/>
        <v>67039</v>
      </c>
      <c r="L24" s="14">
        <f t="shared" si="8"/>
        <v>19518</v>
      </c>
      <c r="M24" s="14">
        <f t="shared" si="8"/>
        <v>10511</v>
      </c>
      <c r="N24" s="12">
        <f t="shared" si="7"/>
        <v>787712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52097</v>
      </c>
      <c r="C25" s="14">
        <v>40965</v>
      </c>
      <c r="D25" s="14">
        <v>43478</v>
      </c>
      <c r="E25" s="14">
        <v>7958</v>
      </c>
      <c r="F25" s="14">
        <v>39100</v>
      </c>
      <c r="G25" s="14">
        <v>62657</v>
      </c>
      <c r="H25" s="14">
        <v>50946</v>
      </c>
      <c r="I25" s="14">
        <v>38767</v>
      </c>
      <c r="J25" s="14">
        <v>32406</v>
      </c>
      <c r="K25" s="14">
        <v>32457</v>
      </c>
      <c r="L25" s="14">
        <v>9975</v>
      </c>
      <c r="M25" s="14">
        <v>4992</v>
      </c>
      <c r="N25" s="12">
        <f t="shared" si="7"/>
        <v>415798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56112</v>
      </c>
      <c r="C26" s="14">
        <v>34071</v>
      </c>
      <c r="D26" s="14">
        <v>37811</v>
      </c>
      <c r="E26" s="14">
        <v>5942</v>
      </c>
      <c r="F26" s="14">
        <v>34334</v>
      </c>
      <c r="G26" s="14">
        <v>49722</v>
      </c>
      <c r="H26" s="14">
        <v>36887</v>
      </c>
      <c r="I26" s="14">
        <v>41004</v>
      </c>
      <c r="J26" s="14">
        <v>26387</v>
      </c>
      <c r="K26" s="14">
        <v>34582</v>
      </c>
      <c r="L26" s="14">
        <v>9543</v>
      </c>
      <c r="M26" s="14">
        <v>5519</v>
      </c>
      <c r="N26" s="12">
        <f t="shared" si="7"/>
        <v>371914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739730.1947075399</v>
      </c>
      <c r="C36" s="61">
        <f aca="true" t="shared" si="11" ref="C36:M36">C37+C38+C39+C40</f>
        <v>493804.487371</v>
      </c>
      <c r="D36" s="61">
        <f t="shared" si="11"/>
        <v>546257.36500665</v>
      </c>
      <c r="E36" s="61">
        <f t="shared" si="11"/>
        <v>108682.6533768</v>
      </c>
      <c r="F36" s="61">
        <f t="shared" si="11"/>
        <v>495966.12748290005</v>
      </c>
      <c r="G36" s="61">
        <f t="shared" si="11"/>
        <v>617931.0298</v>
      </c>
      <c r="H36" s="61">
        <f t="shared" si="11"/>
        <v>609482.366</v>
      </c>
      <c r="I36" s="61">
        <f t="shared" si="11"/>
        <v>590071.5887168</v>
      </c>
      <c r="J36" s="61">
        <f t="shared" si="11"/>
        <v>468824.1089645</v>
      </c>
      <c r="K36" s="61">
        <f t="shared" si="11"/>
        <v>589273.34797152</v>
      </c>
      <c r="L36" s="61">
        <f t="shared" si="11"/>
        <v>238249.53390409</v>
      </c>
      <c r="M36" s="61">
        <f t="shared" si="11"/>
        <v>134631.04121152</v>
      </c>
      <c r="N36" s="61">
        <f>N37+N38+N39+N40</f>
        <v>5632903.84451332</v>
      </c>
    </row>
    <row r="37" spans="1:14" ht="18.75" customHeight="1">
      <c r="A37" s="58" t="s">
        <v>55</v>
      </c>
      <c r="B37" s="55">
        <f aca="true" t="shared" si="12" ref="B37:M37">B29*B7</f>
        <v>738728.2307999999</v>
      </c>
      <c r="C37" s="55">
        <f t="shared" si="12"/>
        <v>492887.6888</v>
      </c>
      <c r="D37" s="55">
        <f t="shared" si="12"/>
        <v>535607.3684</v>
      </c>
      <c r="E37" s="55">
        <f t="shared" si="12"/>
        <v>108306.33769999999</v>
      </c>
      <c r="F37" s="55">
        <f t="shared" si="12"/>
        <v>495290.82200000004</v>
      </c>
      <c r="G37" s="55">
        <f t="shared" si="12"/>
        <v>617141.7785</v>
      </c>
      <c r="H37" s="55">
        <f t="shared" si="12"/>
        <v>608317.11</v>
      </c>
      <c r="I37" s="55">
        <f t="shared" si="12"/>
        <v>589271.1296</v>
      </c>
      <c r="J37" s="55">
        <f t="shared" si="12"/>
        <v>468083.7785</v>
      </c>
      <c r="K37" s="55">
        <f t="shared" si="12"/>
        <v>588450.5638</v>
      </c>
      <c r="L37" s="55">
        <f t="shared" si="12"/>
        <v>237692.1157</v>
      </c>
      <c r="M37" s="55">
        <f t="shared" si="12"/>
        <v>134321.0281</v>
      </c>
      <c r="N37" s="57">
        <f>SUM(B37:M37)</f>
        <v>5614097.9519</v>
      </c>
    </row>
    <row r="38" spans="1:14" ht="18.75" customHeight="1">
      <c r="A38" s="58" t="s">
        <v>56</v>
      </c>
      <c r="B38" s="55">
        <f aca="true" t="shared" si="13" ref="B38:M38">B30*B7</f>
        <v>-2255.11609246</v>
      </c>
      <c r="C38" s="55">
        <f t="shared" si="13"/>
        <v>-1475.721429</v>
      </c>
      <c r="D38" s="55">
        <f t="shared" si="13"/>
        <v>-1637.97339335</v>
      </c>
      <c r="E38" s="55">
        <f t="shared" si="13"/>
        <v>-269.9643232</v>
      </c>
      <c r="F38" s="55">
        <f t="shared" si="13"/>
        <v>-1486.0945171</v>
      </c>
      <c r="G38" s="55">
        <f t="shared" si="13"/>
        <v>-1872.9087000000002</v>
      </c>
      <c r="H38" s="55">
        <f t="shared" si="13"/>
        <v>-1732.304</v>
      </c>
      <c r="I38" s="55">
        <f t="shared" si="13"/>
        <v>-1746.1408832</v>
      </c>
      <c r="J38" s="55">
        <f t="shared" si="13"/>
        <v>-1378.2695355</v>
      </c>
      <c r="K38" s="55">
        <f t="shared" si="13"/>
        <v>-1779.45582848</v>
      </c>
      <c r="L38" s="55">
        <f t="shared" si="13"/>
        <v>-713.74179591</v>
      </c>
      <c r="M38" s="55">
        <f t="shared" si="13"/>
        <v>-409.02688848</v>
      </c>
      <c r="N38" s="25">
        <f>SUM(B38:M38)</f>
        <v>-16756.71738668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10126.57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10126.57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-70300</v>
      </c>
      <c r="C42" s="25">
        <f aca="true" t="shared" si="15" ref="C42:M42">+C43+C46+C54+C55</f>
        <v>-65762.8</v>
      </c>
      <c r="D42" s="25">
        <f t="shared" si="15"/>
        <v>-56075</v>
      </c>
      <c r="E42" s="25">
        <f t="shared" si="15"/>
        <v>-7264.6</v>
      </c>
      <c r="F42" s="25">
        <f t="shared" si="15"/>
        <v>-42180</v>
      </c>
      <c r="G42" s="25">
        <f t="shared" si="15"/>
        <v>-78055.8</v>
      </c>
      <c r="H42" s="25">
        <f t="shared" si="15"/>
        <v>-87170.4</v>
      </c>
      <c r="I42" s="25">
        <f t="shared" si="15"/>
        <v>-46952.8</v>
      </c>
      <c r="J42" s="25">
        <f t="shared" si="15"/>
        <v>-56836.6</v>
      </c>
      <c r="K42" s="25">
        <f t="shared" si="15"/>
        <v>-50122</v>
      </c>
      <c r="L42" s="25">
        <f t="shared" si="15"/>
        <v>-25950.2</v>
      </c>
      <c r="M42" s="25">
        <f t="shared" si="15"/>
        <v>-15686.4</v>
      </c>
      <c r="N42" s="25">
        <f>+N43+N46+N54+N55</f>
        <v>-602356.6</v>
      </c>
    </row>
    <row r="43" spans="1:14" ht="18.75" customHeight="1">
      <c r="A43" s="17" t="s">
        <v>60</v>
      </c>
      <c r="B43" s="26">
        <f>B44+B45</f>
        <v>-70300</v>
      </c>
      <c r="C43" s="26">
        <f>C44+C45</f>
        <v>-65762.8</v>
      </c>
      <c r="D43" s="26">
        <f>D44+D45</f>
        <v>-55575</v>
      </c>
      <c r="E43" s="26">
        <f>E44+E45</f>
        <v>-5764.6</v>
      </c>
      <c r="F43" s="26">
        <f aca="true" t="shared" si="16" ref="F43:M43">F44+F45</f>
        <v>-42180</v>
      </c>
      <c r="G43" s="26">
        <f t="shared" si="16"/>
        <v>-78055.8</v>
      </c>
      <c r="H43" s="26">
        <f t="shared" si="16"/>
        <v>-86670.4</v>
      </c>
      <c r="I43" s="26">
        <f t="shared" si="16"/>
        <v>-46952.8</v>
      </c>
      <c r="J43" s="26">
        <f t="shared" si="16"/>
        <v>-56836.6</v>
      </c>
      <c r="K43" s="26">
        <f t="shared" si="16"/>
        <v>-50122</v>
      </c>
      <c r="L43" s="26">
        <f t="shared" si="16"/>
        <v>-25950.2</v>
      </c>
      <c r="M43" s="26">
        <f t="shared" si="16"/>
        <v>-15686.4</v>
      </c>
      <c r="N43" s="25">
        <f aca="true" t="shared" si="17" ref="N43:N55">SUM(B43:M43)</f>
        <v>-599856.6</v>
      </c>
    </row>
    <row r="44" spans="1:25" ht="18.75" customHeight="1">
      <c r="A44" s="13" t="s">
        <v>61</v>
      </c>
      <c r="B44" s="20">
        <f>ROUND(-B9*$D$3,2)</f>
        <v>-70300</v>
      </c>
      <c r="C44" s="20">
        <f>ROUND(-C9*$D$3,2)</f>
        <v>-65762.8</v>
      </c>
      <c r="D44" s="20">
        <f>ROUND(-D9*$D$3,2)</f>
        <v>-55575</v>
      </c>
      <c r="E44" s="20">
        <f>ROUND(-E9*$D$3,2)</f>
        <v>-5764.6</v>
      </c>
      <c r="F44" s="20">
        <f aca="true" t="shared" si="18" ref="F44:M44">ROUND(-F9*$D$3,2)</f>
        <v>-42180</v>
      </c>
      <c r="G44" s="20">
        <f t="shared" si="18"/>
        <v>-78055.8</v>
      </c>
      <c r="H44" s="20">
        <f t="shared" si="18"/>
        <v>-86670.4</v>
      </c>
      <c r="I44" s="20">
        <f t="shared" si="18"/>
        <v>-46952.8</v>
      </c>
      <c r="J44" s="20">
        <f t="shared" si="18"/>
        <v>-56836.6</v>
      </c>
      <c r="K44" s="20">
        <f t="shared" si="18"/>
        <v>-50122</v>
      </c>
      <c r="L44" s="20">
        <f t="shared" si="18"/>
        <v>-25950.2</v>
      </c>
      <c r="M44" s="20">
        <f t="shared" si="18"/>
        <v>-15686.4</v>
      </c>
      <c r="N44" s="47">
        <f t="shared" si="17"/>
        <v>-599856.6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-500</v>
      </c>
      <c r="E46" s="26">
        <f t="shared" si="20"/>
        <v>-1500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-2500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-500</v>
      </c>
      <c r="E49" s="24">
        <v>-1500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-2500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669430.1947075399</v>
      </c>
      <c r="C57" s="29">
        <f t="shared" si="21"/>
        <v>428041.687371</v>
      </c>
      <c r="D57" s="29">
        <f t="shared" si="21"/>
        <v>490182.36500665</v>
      </c>
      <c r="E57" s="29">
        <f t="shared" si="21"/>
        <v>101418.05337679999</v>
      </c>
      <c r="F57" s="29">
        <f t="shared" si="21"/>
        <v>453786.12748290005</v>
      </c>
      <c r="G57" s="29">
        <f t="shared" si="21"/>
        <v>539875.2298</v>
      </c>
      <c r="H57" s="29">
        <f t="shared" si="21"/>
        <v>522311.966</v>
      </c>
      <c r="I57" s="29">
        <f t="shared" si="21"/>
        <v>543118.7887167999</v>
      </c>
      <c r="J57" s="29">
        <f t="shared" si="21"/>
        <v>411987.50896450004</v>
      </c>
      <c r="K57" s="29">
        <f t="shared" si="21"/>
        <v>539151.34797152</v>
      </c>
      <c r="L57" s="29">
        <f t="shared" si="21"/>
        <v>212299.33390409</v>
      </c>
      <c r="M57" s="29">
        <f t="shared" si="21"/>
        <v>118944.64121152001</v>
      </c>
      <c r="N57" s="29">
        <f>SUM(B57:M57)</f>
        <v>5030547.24451332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669430.1900000001</v>
      </c>
      <c r="C60" s="36">
        <f aca="true" t="shared" si="22" ref="C60:M60">SUM(C61:C74)</f>
        <v>428041.69000000006</v>
      </c>
      <c r="D60" s="36">
        <f t="shared" si="22"/>
        <v>490182.37</v>
      </c>
      <c r="E60" s="36">
        <f t="shared" si="22"/>
        <v>101418.06</v>
      </c>
      <c r="F60" s="36">
        <f t="shared" si="22"/>
        <v>453786.13</v>
      </c>
      <c r="G60" s="36">
        <f t="shared" si="22"/>
        <v>539875.23</v>
      </c>
      <c r="H60" s="36">
        <f t="shared" si="22"/>
        <v>522311.97000000003</v>
      </c>
      <c r="I60" s="36">
        <f t="shared" si="22"/>
        <v>543118.79</v>
      </c>
      <c r="J60" s="36">
        <f t="shared" si="22"/>
        <v>411987.51</v>
      </c>
      <c r="K60" s="36">
        <f t="shared" si="22"/>
        <v>539151.34</v>
      </c>
      <c r="L60" s="36">
        <f t="shared" si="22"/>
        <v>212299.34</v>
      </c>
      <c r="M60" s="36">
        <f t="shared" si="22"/>
        <v>118944.64</v>
      </c>
      <c r="N60" s="29">
        <f>SUM(N61:N74)</f>
        <v>5030547.259999999</v>
      </c>
    </row>
    <row r="61" spans="1:15" ht="18.75" customHeight="1">
      <c r="A61" s="17" t="s">
        <v>75</v>
      </c>
      <c r="B61" s="36">
        <v>125075.29</v>
      </c>
      <c r="C61" s="36">
        <v>120586.16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245661.45</v>
      </c>
      <c r="O61"/>
    </row>
    <row r="62" spans="1:15" ht="18.75" customHeight="1">
      <c r="A62" s="17" t="s">
        <v>76</v>
      </c>
      <c r="B62" s="36">
        <v>544354.9</v>
      </c>
      <c r="C62" s="36">
        <v>307455.53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851810.43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490182.37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490182.37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101418.06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101418.06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453786.13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453786.13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539875.23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539875.23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398438.4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398438.4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123873.57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123873.57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543118.79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543118.79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411987.51</v>
      </c>
      <c r="K70" s="35">
        <v>0</v>
      </c>
      <c r="L70" s="35">
        <v>0</v>
      </c>
      <c r="M70" s="35">
        <v>0</v>
      </c>
      <c r="N70" s="29">
        <f t="shared" si="23"/>
        <v>411987.51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539151.34</v>
      </c>
      <c r="L71" s="35">
        <v>0</v>
      </c>
      <c r="M71" s="62"/>
      <c r="N71" s="26">
        <f t="shared" si="23"/>
        <v>539151.34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212299.34</v>
      </c>
      <c r="M72" s="35">
        <v>0</v>
      </c>
      <c r="N72" s="29">
        <f t="shared" si="23"/>
        <v>212299.34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118944.64</v>
      </c>
      <c r="N73" s="26">
        <f t="shared" si="23"/>
        <v>118944.64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2.2884897541530456</v>
      </c>
      <c r="C78" s="45">
        <v>2.2556612070084365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1.9813724719082653</v>
      </c>
      <c r="C79" s="45">
        <v>1.8693318228282978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1.8165735278896296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2.528856210922121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2.1218891557337707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1.6826491606237934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1.981424670927311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1.9358471813968232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1.9222075625351818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2.165319303348498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2.0697899838129694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2.4596547072059507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2.4098491275980454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2017-03-29T14:24:24Z</dcterms:modified>
  <cp:category/>
  <cp:version/>
  <cp:contentType/>
  <cp:contentStatus/>
</cp:coreProperties>
</file>