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<sst xmlns="http://schemas.openxmlformats.org/spreadsheetml/2006/main" count="105" uniqueCount="103">
  <si>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</si>
  <si>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</si>
  <si>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</si>
  <si>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</si>
  <si>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</si>
  <si>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</si>
  <si>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</si>
  <si>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</si>
  <si>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</si>
  <si>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</si>
  <si>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</si>
  <si>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</si>
  <si>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</si>
  <si>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</si>
  <si>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</si>
  <si>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</si>
  <si>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</si>
  <si>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</si>
  <si>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</si>
  <si>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</si>
  <si>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</si>
  <si>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</si>
  <si>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</si>
  <si>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</si>
  <si>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</si>
  <si>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</si>
  <si>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</si>
  <si>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</si>
  <si>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</si>
  <si>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</si>
  <si>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</si>
  <si>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</si>
  <si>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</si>
  <si>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</si>
  <si>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</si>
  <si>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</si>
  <si>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</si>
  <si>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</si>
  <si>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</si>
  <si>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</si>
  <si>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</si>
  <si>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</si>
  <si>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</si>
  <si>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</si>
  <si>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</si>
  <si>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</si>
  <si>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</si>
  <si>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</si>
  <si>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</si>
  <si>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</si>
  <si>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</si>
  <si>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</si>
  <si>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</si>
  <si>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</si>
  <si>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</si>
  <si>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</si>
  <si>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</si>
  <si>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</si>
  <si>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</si>
  <si>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</si>
  <si>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</si>
  <si>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</si>
  <si>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</si>
  <si>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</si>
  <si>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</si>
  <si>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</si>
  <si>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</si>
  <si>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</si>
  <si>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</si>
  <si>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</si>
  <si>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</si>
  <si>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</si>
  <si>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</si>
  <si>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</si>
  <si>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</si>
  <si>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</si>
  <si>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</si>
  <si>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</si>
  <si>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</si>
  <si>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</si>
  <si>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</si>
  <si>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</si>
  <si>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</si>
  <si>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</si>
  <si>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</si>
  <si>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</si>
  <si>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</si>
  <si>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</si>
  <si>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</si>
  <si>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</si>
  <si>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</si>
  <si>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</si>
  <si>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</si>
  <si>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</si>
  <si>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</si>
  <si>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</si>
  <si>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</si>
  <si>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</si>
  <si>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</si>
  <si>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</si>
  <si>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</si>
  <si>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</si>
  <si>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17/03/17 - VENCIMENTO 29/03/17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</si>
</sst>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518422</v>
      </c>
      <c r="C7" s="10">
        <f>C8+C20+C24</f>
        <v>385430</v>
      </c>
      <c r="D7" s="10">
        <f>D8+D20+D24</f>
        <v>391730</v>
      </c>
      <c r="E7" s="10">
        <f>E8+E20+E24</f>
        <v>57025</v>
      </c>
      <c r="F7" s="10">
        <f aca="true" t="shared" si="0" ref="F7:M7">F8+F20+F24</f>
        <v>337122</v>
      </c>
      <c r="G7" s="10">
        <f t="shared" si="0"/>
        <v>537430</v>
      </c>
      <c r="H7" s="10">
        <f t="shared" si="0"/>
        <v>465901</v>
      </c>
      <c r="I7" s="10">
        <f t="shared" si="0"/>
        <v>426598</v>
      </c>
      <c r="J7" s="10">
        <f t="shared" si="0"/>
        <v>302298</v>
      </c>
      <c r="K7" s="10">
        <f t="shared" si="0"/>
        <v>355985</v>
      </c>
      <c r="L7" s="10">
        <f t="shared" si="0"/>
        <v>151545</v>
      </c>
      <c r="M7" s="10">
        <f t="shared" si="0"/>
        <v>90862</v>
      </c>
      <c r="N7" s="10">
        <f>+N8+N20+N24</f>
        <v>4020348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232162</v>
      </c>
      <c r="C8" s="12">
        <f>+C9+C12+C16</f>
        <v>183964</v>
      </c>
      <c r="D8" s="12">
        <f>+D9+D12+D16</f>
        <v>201893</v>
      </c>
      <c r="E8" s="12">
        <f>+E9+E12+E16</f>
        <v>26626</v>
      </c>
      <c r="F8" s="12">
        <f aca="true" t="shared" si="1" ref="F8:M8">+F9+F12+F16</f>
        <v>159452</v>
      </c>
      <c r="G8" s="12">
        <f t="shared" si="1"/>
        <v>264213</v>
      </c>
      <c r="H8" s="12">
        <f t="shared" si="1"/>
        <v>222612</v>
      </c>
      <c r="I8" s="12">
        <f t="shared" si="1"/>
        <v>211046</v>
      </c>
      <c r="J8" s="12">
        <f t="shared" si="1"/>
        <v>149828</v>
      </c>
      <c r="K8" s="12">
        <f t="shared" si="1"/>
        <v>168640</v>
      </c>
      <c r="L8" s="12">
        <f t="shared" si="1"/>
        <v>80245</v>
      </c>
      <c r="M8" s="12">
        <f t="shared" si="1"/>
        <v>49616</v>
      </c>
      <c r="N8" s="12">
        <f>SUM(B8:M8)</f>
        <v>1950297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20272</v>
      </c>
      <c r="C9" s="14">
        <v>20463</v>
      </c>
      <c r="D9" s="14">
        <v>13965</v>
      </c>
      <c r="E9" s="14">
        <v>1674</v>
      </c>
      <c r="F9" s="14">
        <v>11826</v>
      </c>
      <c r="G9" s="14">
        <v>22721</v>
      </c>
      <c r="H9" s="14">
        <v>26200</v>
      </c>
      <c r="I9" s="14">
        <v>12201</v>
      </c>
      <c r="J9" s="14">
        <v>16198</v>
      </c>
      <c r="K9" s="14">
        <v>12168</v>
      </c>
      <c r="L9" s="14">
        <v>8689</v>
      </c>
      <c r="M9" s="14">
        <v>5713</v>
      </c>
      <c r="N9" s="12">
        <f aca="true" t="shared" si="2" ref="N9:N19">SUM(B9:M9)</f>
        <v>172090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20272</v>
      </c>
      <c r="C10" s="14">
        <f>+C9-C11</f>
        <v>20463</v>
      </c>
      <c r="D10" s="14">
        <f>+D9-D11</f>
        <v>13965</v>
      </c>
      <c r="E10" s="14">
        <f>+E9-E11</f>
        <v>1674</v>
      </c>
      <c r="F10" s="14">
        <f aca="true" t="shared" si="3" ref="F10:M10">+F9-F11</f>
        <v>11826</v>
      </c>
      <c r="G10" s="14">
        <f t="shared" si="3"/>
        <v>22721</v>
      </c>
      <c r="H10" s="14">
        <f t="shared" si="3"/>
        <v>26200</v>
      </c>
      <c r="I10" s="14">
        <f t="shared" si="3"/>
        <v>12201</v>
      </c>
      <c r="J10" s="14">
        <f t="shared" si="3"/>
        <v>16198</v>
      </c>
      <c r="K10" s="14">
        <f t="shared" si="3"/>
        <v>12168</v>
      </c>
      <c r="L10" s="14">
        <f t="shared" si="3"/>
        <v>8689</v>
      </c>
      <c r="M10" s="14">
        <f t="shared" si="3"/>
        <v>5713</v>
      </c>
      <c r="N10" s="12">
        <f t="shared" si="2"/>
        <v>172090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179309</v>
      </c>
      <c r="C12" s="14">
        <f>C13+C14+C15</f>
        <v>141377</v>
      </c>
      <c r="D12" s="14">
        <f>D13+D14+D15</f>
        <v>162667</v>
      </c>
      <c r="E12" s="14">
        <f>E13+E14+E15</f>
        <v>21875</v>
      </c>
      <c r="F12" s="14">
        <f aca="true" t="shared" si="4" ref="F12:M12">F13+F14+F15</f>
        <v>126944</v>
      </c>
      <c r="G12" s="14">
        <f t="shared" si="4"/>
        <v>207347</v>
      </c>
      <c r="H12" s="14">
        <f t="shared" si="4"/>
        <v>168098</v>
      </c>
      <c r="I12" s="14">
        <f t="shared" si="4"/>
        <v>169560</v>
      </c>
      <c r="J12" s="14">
        <f t="shared" si="4"/>
        <v>113633</v>
      </c>
      <c r="K12" s="14">
        <f t="shared" si="4"/>
        <v>129326</v>
      </c>
      <c r="L12" s="14">
        <f t="shared" si="4"/>
        <v>61800</v>
      </c>
      <c r="M12" s="14">
        <f t="shared" si="4"/>
        <v>38668</v>
      </c>
      <c r="N12" s="12">
        <f t="shared" si="2"/>
        <v>1520604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89273</v>
      </c>
      <c r="C13" s="14">
        <v>71649</v>
      </c>
      <c r="D13" s="14">
        <v>80076</v>
      </c>
      <c r="E13" s="14">
        <v>11068</v>
      </c>
      <c r="F13" s="14">
        <v>62300</v>
      </c>
      <c r="G13" s="14">
        <v>103203</v>
      </c>
      <c r="H13" s="14">
        <v>87803</v>
      </c>
      <c r="I13" s="14">
        <v>86762</v>
      </c>
      <c r="J13" s="14">
        <v>56794</v>
      </c>
      <c r="K13" s="14">
        <v>63637</v>
      </c>
      <c r="L13" s="14">
        <v>30475</v>
      </c>
      <c r="M13" s="14">
        <v>18422</v>
      </c>
      <c r="N13" s="12">
        <f t="shared" si="2"/>
        <v>761462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85481</v>
      </c>
      <c r="C14" s="14">
        <v>64004</v>
      </c>
      <c r="D14" s="14">
        <v>79690</v>
      </c>
      <c r="E14" s="14">
        <v>10117</v>
      </c>
      <c r="F14" s="14">
        <v>60677</v>
      </c>
      <c r="G14" s="14">
        <v>96088</v>
      </c>
      <c r="H14" s="14">
        <v>74979</v>
      </c>
      <c r="I14" s="14">
        <v>79957</v>
      </c>
      <c r="J14" s="14">
        <v>53790</v>
      </c>
      <c r="K14" s="14">
        <v>62865</v>
      </c>
      <c r="L14" s="14">
        <v>29623</v>
      </c>
      <c r="M14" s="14">
        <v>19465</v>
      </c>
      <c r="N14" s="12">
        <f t="shared" si="2"/>
        <v>716736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4555</v>
      </c>
      <c r="C15" s="14">
        <v>5724</v>
      </c>
      <c r="D15" s="14">
        <v>2901</v>
      </c>
      <c r="E15" s="14">
        <v>690</v>
      </c>
      <c r="F15" s="14">
        <v>3967</v>
      </c>
      <c r="G15" s="14">
        <v>8056</v>
      </c>
      <c r="H15" s="14">
        <v>5316</v>
      </c>
      <c r="I15" s="14">
        <v>2841</v>
      </c>
      <c r="J15" s="14">
        <v>3049</v>
      </c>
      <c r="K15" s="14">
        <v>2824</v>
      </c>
      <c r="L15" s="14">
        <v>1702</v>
      </c>
      <c r="M15" s="14">
        <v>781</v>
      </c>
      <c r="N15" s="12">
        <f t="shared" si="2"/>
        <v>42406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32581</v>
      </c>
      <c r="C16" s="14">
        <f>C17+C18+C19</f>
        <v>22124</v>
      </c>
      <c r="D16" s="14">
        <f>D17+D18+D19</f>
        <v>25261</v>
      </c>
      <c r="E16" s="14">
        <f>E17+E18+E19</f>
        <v>3077</v>
      </c>
      <c r="F16" s="14">
        <f aca="true" t="shared" si="5" ref="F16:M16">F17+F18+F19</f>
        <v>20682</v>
      </c>
      <c r="G16" s="14">
        <f t="shared" si="5"/>
        <v>34145</v>
      </c>
      <c r="H16" s="14">
        <f t="shared" si="5"/>
        <v>28314</v>
      </c>
      <c r="I16" s="14">
        <f t="shared" si="5"/>
        <v>29285</v>
      </c>
      <c r="J16" s="14">
        <f t="shared" si="5"/>
        <v>19997</v>
      </c>
      <c r="K16" s="14">
        <f t="shared" si="5"/>
        <v>27146</v>
      </c>
      <c r="L16" s="14">
        <f t="shared" si="5"/>
        <v>9756</v>
      </c>
      <c r="M16" s="14">
        <f t="shared" si="5"/>
        <v>5235</v>
      </c>
      <c r="N16" s="12">
        <f t="shared" si="2"/>
        <v>257603</v>
      </c>
    </row>
    <row r="17" spans="1:25" ht="18.75" customHeight="1">
      <c r="A17" s="15" t="s">
        <v>16</v>
      </c>
      <c r="B17" s="14">
        <v>19270</v>
      </c>
      <c r="C17" s="14">
        <v>14067</v>
      </c>
      <c r="D17" s="14">
        <v>13378</v>
      </c>
      <c r="E17" s="14">
        <v>1820</v>
      </c>
      <c r="F17" s="14">
        <v>11767</v>
      </c>
      <c r="G17" s="14">
        <v>20409</v>
      </c>
      <c r="H17" s="14">
        <v>16854</v>
      </c>
      <c r="I17" s="14">
        <v>18475</v>
      </c>
      <c r="J17" s="14">
        <v>11920</v>
      </c>
      <c r="K17" s="14">
        <v>16531</v>
      </c>
      <c r="L17" s="14">
        <v>6063</v>
      </c>
      <c r="M17" s="14">
        <v>3055</v>
      </c>
      <c r="N17" s="12">
        <f t="shared" si="2"/>
        <v>153609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12931</v>
      </c>
      <c r="C18" s="14">
        <v>7626</v>
      </c>
      <c r="D18" s="14">
        <v>11641</v>
      </c>
      <c r="E18" s="14">
        <v>1210</v>
      </c>
      <c r="F18" s="14">
        <v>8564</v>
      </c>
      <c r="G18" s="14">
        <v>13133</v>
      </c>
      <c r="H18" s="14">
        <v>11064</v>
      </c>
      <c r="I18" s="14">
        <v>10548</v>
      </c>
      <c r="J18" s="14">
        <v>7879</v>
      </c>
      <c r="K18" s="14">
        <v>10391</v>
      </c>
      <c r="L18" s="14">
        <v>3560</v>
      </c>
      <c r="M18" s="14">
        <v>2117</v>
      </c>
      <c r="N18" s="12">
        <f t="shared" si="2"/>
        <v>100664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380</v>
      </c>
      <c r="C19" s="14">
        <v>431</v>
      </c>
      <c r="D19" s="14">
        <v>242</v>
      </c>
      <c r="E19" s="14">
        <v>47</v>
      </c>
      <c r="F19" s="14">
        <v>351</v>
      </c>
      <c r="G19" s="14">
        <v>603</v>
      </c>
      <c r="H19" s="14">
        <v>396</v>
      </c>
      <c r="I19" s="14">
        <v>262</v>
      </c>
      <c r="J19" s="14">
        <v>198</v>
      </c>
      <c r="K19" s="14">
        <v>224</v>
      </c>
      <c r="L19" s="14">
        <v>133</v>
      </c>
      <c r="M19" s="14">
        <v>63</v>
      </c>
      <c r="N19" s="12">
        <f t="shared" si="2"/>
        <v>3330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129789</v>
      </c>
      <c r="C20" s="18">
        <f>C21+C22+C23</f>
        <v>82344</v>
      </c>
      <c r="D20" s="18">
        <f>D21+D22+D23</f>
        <v>76749</v>
      </c>
      <c r="E20" s="18">
        <f>E21+E22+E23</f>
        <v>11384</v>
      </c>
      <c r="F20" s="18">
        <f aca="true" t="shared" si="6" ref="F20:M20">F21+F22+F23</f>
        <v>66836</v>
      </c>
      <c r="G20" s="18">
        <f t="shared" si="6"/>
        <v>106455</v>
      </c>
      <c r="H20" s="18">
        <f t="shared" si="6"/>
        <v>107414</v>
      </c>
      <c r="I20" s="18">
        <f t="shared" si="6"/>
        <v>101426</v>
      </c>
      <c r="J20" s="18">
        <f t="shared" si="6"/>
        <v>67672</v>
      </c>
      <c r="K20" s="18">
        <f t="shared" si="6"/>
        <v>98434</v>
      </c>
      <c r="L20" s="18">
        <f t="shared" si="6"/>
        <v>40463</v>
      </c>
      <c r="M20" s="18">
        <f t="shared" si="6"/>
        <v>23023</v>
      </c>
      <c r="N20" s="12">
        <f aca="true" t="shared" si="7" ref="N20:N26">SUM(B20:M20)</f>
        <v>911989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71001</v>
      </c>
      <c r="C21" s="14">
        <v>48357</v>
      </c>
      <c r="D21" s="14">
        <v>44059</v>
      </c>
      <c r="E21" s="14">
        <v>6610</v>
      </c>
      <c r="F21" s="14">
        <v>38225</v>
      </c>
      <c r="G21" s="14">
        <v>61613</v>
      </c>
      <c r="H21" s="14">
        <v>63419</v>
      </c>
      <c r="I21" s="14">
        <v>58784</v>
      </c>
      <c r="J21" s="14">
        <v>38303</v>
      </c>
      <c r="K21" s="14">
        <v>53339</v>
      </c>
      <c r="L21" s="14">
        <v>22099</v>
      </c>
      <c r="M21" s="14">
        <v>12315</v>
      </c>
      <c r="N21" s="12">
        <f t="shared" si="7"/>
        <v>518124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56576</v>
      </c>
      <c r="C22" s="14">
        <v>31921</v>
      </c>
      <c r="D22" s="14">
        <v>31620</v>
      </c>
      <c r="E22" s="14">
        <v>4490</v>
      </c>
      <c r="F22" s="14">
        <v>27129</v>
      </c>
      <c r="G22" s="14">
        <v>42151</v>
      </c>
      <c r="H22" s="14">
        <v>42101</v>
      </c>
      <c r="I22" s="14">
        <v>41172</v>
      </c>
      <c r="J22" s="14">
        <v>28157</v>
      </c>
      <c r="K22" s="14">
        <v>43595</v>
      </c>
      <c r="L22" s="14">
        <v>17646</v>
      </c>
      <c r="M22" s="14">
        <v>10348</v>
      </c>
      <c r="N22" s="12">
        <f t="shared" si="7"/>
        <v>376906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2212</v>
      </c>
      <c r="C23" s="14">
        <v>2066</v>
      </c>
      <c r="D23" s="14">
        <v>1070</v>
      </c>
      <c r="E23" s="14">
        <v>284</v>
      </c>
      <c r="F23" s="14">
        <v>1482</v>
      </c>
      <c r="G23" s="14">
        <v>2691</v>
      </c>
      <c r="H23" s="14">
        <v>1894</v>
      </c>
      <c r="I23" s="14">
        <v>1470</v>
      </c>
      <c r="J23" s="14">
        <v>1212</v>
      </c>
      <c r="K23" s="14">
        <v>1500</v>
      </c>
      <c r="L23" s="14">
        <v>718</v>
      </c>
      <c r="M23" s="14">
        <v>360</v>
      </c>
      <c r="N23" s="12">
        <f t="shared" si="7"/>
        <v>16959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156471</v>
      </c>
      <c r="C24" s="14">
        <f>C25+C26</f>
        <v>119122</v>
      </c>
      <c r="D24" s="14">
        <f>D25+D26</f>
        <v>113088</v>
      </c>
      <c r="E24" s="14">
        <f>E25+E26</f>
        <v>19015</v>
      </c>
      <c r="F24" s="14">
        <f aca="true" t="shared" si="8" ref="F24:M24">F25+F26</f>
        <v>110834</v>
      </c>
      <c r="G24" s="14">
        <f t="shared" si="8"/>
        <v>166762</v>
      </c>
      <c r="H24" s="14">
        <f t="shared" si="8"/>
        <v>135875</v>
      </c>
      <c r="I24" s="14">
        <f t="shared" si="8"/>
        <v>114126</v>
      </c>
      <c r="J24" s="14">
        <f t="shared" si="8"/>
        <v>84798</v>
      </c>
      <c r="K24" s="14">
        <f t="shared" si="8"/>
        <v>88911</v>
      </c>
      <c r="L24" s="14">
        <f t="shared" si="8"/>
        <v>30837</v>
      </c>
      <c r="M24" s="14">
        <f t="shared" si="8"/>
        <v>18223</v>
      </c>
      <c r="N24" s="12">
        <f t="shared" si="7"/>
        <v>1158062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69634</v>
      </c>
      <c r="C25" s="14">
        <v>58915</v>
      </c>
      <c r="D25" s="14">
        <v>56248</v>
      </c>
      <c r="E25" s="14">
        <v>10473</v>
      </c>
      <c r="F25" s="14">
        <v>53127</v>
      </c>
      <c r="G25" s="14">
        <v>84699</v>
      </c>
      <c r="H25" s="14">
        <v>72123</v>
      </c>
      <c r="I25" s="14">
        <v>51435</v>
      </c>
      <c r="J25" s="14">
        <v>44363</v>
      </c>
      <c r="K25" s="14">
        <v>40115</v>
      </c>
      <c r="L25" s="14">
        <v>14424</v>
      </c>
      <c r="M25" s="14">
        <v>7430</v>
      </c>
      <c r="N25" s="12">
        <f t="shared" si="7"/>
        <v>562986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86837</v>
      </c>
      <c r="C26" s="14">
        <v>60207</v>
      </c>
      <c r="D26" s="14">
        <v>56840</v>
      </c>
      <c r="E26" s="14">
        <v>8542</v>
      </c>
      <c r="F26" s="14">
        <v>57707</v>
      </c>
      <c r="G26" s="14">
        <v>82063</v>
      </c>
      <c r="H26" s="14">
        <v>63752</v>
      </c>
      <c r="I26" s="14">
        <v>62691</v>
      </c>
      <c r="J26" s="14">
        <v>40435</v>
      </c>
      <c r="K26" s="14">
        <v>48796</v>
      </c>
      <c r="L26" s="14">
        <v>16413</v>
      </c>
      <c r="M26" s="14">
        <v>10793</v>
      </c>
      <c r="N26" s="12">
        <f t="shared" si="7"/>
        <v>595076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1052027.61658412</v>
      </c>
      <c r="C36" s="61">
        <f aca="true" t="shared" si="11" ref="C36:M36">C37+C38+C39+C40</f>
        <v>755727.210615</v>
      </c>
      <c r="D36" s="61">
        <f t="shared" si="11"/>
        <v>721025.4920864999</v>
      </c>
      <c r="E36" s="61">
        <f t="shared" si="11"/>
        <v>143996.77425999998</v>
      </c>
      <c r="F36" s="61">
        <f t="shared" si="11"/>
        <v>714379.5131801</v>
      </c>
      <c r="G36" s="61">
        <f t="shared" si="11"/>
        <v>903072.3820000001</v>
      </c>
      <c r="H36" s="61">
        <f t="shared" si="11"/>
        <v>916482.8309000001</v>
      </c>
      <c r="I36" s="61">
        <f t="shared" si="11"/>
        <v>819017.5460563999</v>
      </c>
      <c r="J36" s="61">
        <f t="shared" si="11"/>
        <v>653732.3078214001</v>
      </c>
      <c r="K36" s="61">
        <f t="shared" si="11"/>
        <v>736162.6448136</v>
      </c>
      <c r="L36" s="61">
        <f t="shared" si="11"/>
        <v>372030.76555934997</v>
      </c>
      <c r="M36" s="61">
        <f t="shared" si="11"/>
        <v>218513.30591872003</v>
      </c>
      <c r="N36" s="61">
        <f>N37+N38+N39+N40</f>
        <v>8006168.38979519</v>
      </c>
    </row>
    <row r="37" spans="1:14" ht="18.75" customHeight="1">
      <c r="A37" s="58" t="s">
        <v>55</v>
      </c>
      <c r="B37" s="55">
        <f aca="true" t="shared" si="12" ref="B37:M37">B29*B7</f>
        <v>1051981.9224</v>
      </c>
      <c r="C37" s="55">
        <f t="shared" si="12"/>
        <v>755596.972</v>
      </c>
      <c r="D37" s="55">
        <f t="shared" si="12"/>
        <v>710911.6039999999</v>
      </c>
      <c r="E37" s="55">
        <f t="shared" si="12"/>
        <v>143708.70249999998</v>
      </c>
      <c r="F37" s="55">
        <f t="shared" si="12"/>
        <v>714361.518</v>
      </c>
      <c r="G37" s="55">
        <f t="shared" si="12"/>
        <v>903151.1150000001</v>
      </c>
      <c r="H37" s="55">
        <f t="shared" si="12"/>
        <v>916194.3165</v>
      </c>
      <c r="I37" s="55">
        <f t="shared" si="12"/>
        <v>818897.5207999999</v>
      </c>
      <c r="J37" s="55">
        <f t="shared" si="12"/>
        <v>653538.0462000001</v>
      </c>
      <c r="K37" s="55">
        <f t="shared" si="12"/>
        <v>735785.3965</v>
      </c>
      <c r="L37" s="55">
        <f t="shared" si="12"/>
        <v>371876.2755</v>
      </c>
      <c r="M37" s="55">
        <f t="shared" si="12"/>
        <v>218459.50660000002</v>
      </c>
      <c r="N37" s="57">
        <f>SUM(B37:M37)</f>
        <v>7994462.896</v>
      </c>
    </row>
    <row r="38" spans="1:14" ht="18.75" customHeight="1">
      <c r="A38" s="58" t="s">
        <v>56</v>
      </c>
      <c r="B38" s="55">
        <f aca="true" t="shared" si="13" ref="B38:M38">B30*B7</f>
        <v>-3211.38581588</v>
      </c>
      <c r="C38" s="55">
        <f t="shared" si="13"/>
        <v>-2262.281385</v>
      </c>
      <c r="D38" s="55">
        <f t="shared" si="13"/>
        <v>-2174.0819134999997</v>
      </c>
      <c r="E38" s="55">
        <f t="shared" si="13"/>
        <v>-358.20824</v>
      </c>
      <c r="F38" s="55">
        <f t="shared" si="13"/>
        <v>-2143.4048199</v>
      </c>
      <c r="G38" s="55">
        <f t="shared" si="13"/>
        <v>-2740.893</v>
      </c>
      <c r="H38" s="55">
        <f t="shared" si="13"/>
        <v>-2609.0456</v>
      </c>
      <c r="I38" s="55">
        <f t="shared" si="13"/>
        <v>-2426.5747436</v>
      </c>
      <c r="J38" s="55">
        <f t="shared" si="13"/>
        <v>-1924.3383786</v>
      </c>
      <c r="K38" s="55">
        <f t="shared" si="13"/>
        <v>-2224.9916863999997</v>
      </c>
      <c r="L38" s="55">
        <f t="shared" si="13"/>
        <v>-1116.66994065</v>
      </c>
      <c r="M38" s="55">
        <f t="shared" si="13"/>
        <v>-665.24068128</v>
      </c>
      <c r="N38" s="25">
        <f>SUM(B38:M38)</f>
        <v>-23857.11620481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-119274.09</v>
      </c>
      <c r="C42" s="25">
        <f aca="true" t="shared" si="15" ref="C42:M42">+C43+C46+C54+C55</f>
        <v>-94917.48</v>
      </c>
      <c r="D42" s="25">
        <f t="shared" si="15"/>
        <v>-86404.35</v>
      </c>
      <c r="E42" s="25">
        <f t="shared" si="15"/>
        <v>-45859.78999999999</v>
      </c>
      <c r="F42" s="25">
        <f t="shared" si="15"/>
        <v>-76728.74</v>
      </c>
      <c r="G42" s="25">
        <f t="shared" si="15"/>
        <v>-117590.6</v>
      </c>
      <c r="H42" s="25">
        <f t="shared" si="15"/>
        <v>-119419.88</v>
      </c>
      <c r="I42" s="25">
        <f t="shared" si="15"/>
        <v>-54997.26</v>
      </c>
      <c r="J42" s="25">
        <f t="shared" si="15"/>
        <v>-97585.03</v>
      </c>
      <c r="K42" s="25">
        <f t="shared" si="15"/>
        <v>-65112.350000000006</v>
      </c>
      <c r="L42" s="25">
        <f t="shared" si="15"/>
        <v>-55575.81999999999</v>
      </c>
      <c r="M42" s="25">
        <f t="shared" si="15"/>
        <v>-26569.4</v>
      </c>
      <c r="N42" s="25">
        <f>+N43+N46+N54+N55</f>
        <v>-960034.79</v>
      </c>
    </row>
    <row r="43" spans="1:14" ht="18.75" customHeight="1">
      <c r="A43" s="17" t="s">
        <v>60</v>
      </c>
      <c r="B43" s="26">
        <f>B44+B45</f>
        <v>-77033.6</v>
      </c>
      <c r="C43" s="26">
        <f>C44+C45</f>
        <v>-77759.4</v>
      </c>
      <c r="D43" s="26">
        <f>D44+D45</f>
        <v>-53067</v>
      </c>
      <c r="E43" s="26">
        <f>E44+E45</f>
        <v>-6361.2</v>
      </c>
      <c r="F43" s="26">
        <f aca="true" t="shared" si="16" ref="F43:M43">F44+F45</f>
        <v>-44938.8</v>
      </c>
      <c r="G43" s="26">
        <f t="shared" si="16"/>
        <v>-86339.8</v>
      </c>
      <c r="H43" s="26">
        <f t="shared" si="16"/>
        <v>-99560</v>
      </c>
      <c r="I43" s="26">
        <f t="shared" si="16"/>
        <v>-46363.8</v>
      </c>
      <c r="J43" s="26">
        <f t="shared" si="16"/>
        <v>-61552.4</v>
      </c>
      <c r="K43" s="26">
        <f t="shared" si="16"/>
        <v>-46238.4</v>
      </c>
      <c r="L43" s="26">
        <f t="shared" si="16"/>
        <v>-33018.2</v>
      </c>
      <c r="M43" s="26">
        <f t="shared" si="16"/>
        <v>-21709.4</v>
      </c>
      <c r="N43" s="25">
        <f aca="true" t="shared" si="17" ref="N43:N55">SUM(B43:M43)</f>
        <v>-653942</v>
      </c>
    </row>
    <row r="44" spans="1:25" ht="18.75" customHeight="1">
      <c r="A44" s="13" t="s">
        <v>61</v>
      </c>
      <c r="B44" s="20">
        <f>ROUND(-B9*$D$3,2)</f>
        <v>-77033.6</v>
      </c>
      <c r="C44" s="20">
        <f>ROUND(-C9*$D$3,2)</f>
        <v>-77759.4</v>
      </c>
      <c r="D44" s="20">
        <f>ROUND(-D9*$D$3,2)</f>
        <v>-53067</v>
      </c>
      <c r="E44" s="20">
        <f>ROUND(-E9*$D$3,2)</f>
        <v>-6361.2</v>
      </c>
      <c r="F44" s="20">
        <f aca="true" t="shared" si="18" ref="F44:M44">ROUND(-F9*$D$3,2)</f>
        <v>-44938.8</v>
      </c>
      <c r="G44" s="20">
        <f t="shared" si="18"/>
        <v>-86339.8</v>
      </c>
      <c r="H44" s="20">
        <f t="shared" si="18"/>
        <v>-99560</v>
      </c>
      <c r="I44" s="20">
        <f t="shared" si="18"/>
        <v>-46363.8</v>
      </c>
      <c r="J44" s="20">
        <f t="shared" si="18"/>
        <v>-61552.4</v>
      </c>
      <c r="K44" s="20">
        <f t="shared" si="18"/>
        <v>-46238.4</v>
      </c>
      <c r="L44" s="20">
        <f t="shared" si="18"/>
        <v>-33018.2</v>
      </c>
      <c r="M44" s="20">
        <f t="shared" si="18"/>
        <v>-21709.4</v>
      </c>
      <c r="N44" s="47">
        <f t="shared" si="17"/>
        <v>-653942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-42240.49</v>
      </c>
      <c r="C46" s="26">
        <f aca="true" t="shared" si="20" ref="C46:M46">SUM(C47:C53)</f>
        <v>-17158.08</v>
      </c>
      <c r="D46" s="26">
        <f t="shared" si="20"/>
        <v>-33337.35</v>
      </c>
      <c r="E46" s="26">
        <f t="shared" si="20"/>
        <v>-39498.59</v>
      </c>
      <c r="F46" s="26">
        <f t="shared" si="20"/>
        <v>-31789.94</v>
      </c>
      <c r="G46" s="26">
        <f t="shared" si="20"/>
        <v>-31250.8</v>
      </c>
      <c r="H46" s="26">
        <f t="shared" si="20"/>
        <v>-19859.88</v>
      </c>
      <c r="I46" s="26">
        <f t="shared" si="20"/>
        <v>-8633.46</v>
      </c>
      <c r="J46" s="26">
        <f t="shared" si="20"/>
        <v>-36032.63</v>
      </c>
      <c r="K46" s="26">
        <f t="shared" si="20"/>
        <v>-18873.95</v>
      </c>
      <c r="L46" s="26">
        <f t="shared" si="20"/>
        <v>-22557.62</v>
      </c>
      <c r="M46" s="26">
        <f t="shared" si="20"/>
        <v>-4860</v>
      </c>
      <c r="N46" s="26">
        <f>SUM(N47:N53)</f>
        <v>-306092.79</v>
      </c>
    </row>
    <row r="47" spans="1:25" ht="18.75" customHeight="1">
      <c r="A47" s="13" t="s">
        <v>64</v>
      </c>
      <c r="B47" s="24">
        <v>-42240.49</v>
      </c>
      <c r="C47" s="24">
        <v>-17158.08</v>
      </c>
      <c r="D47" s="24">
        <v>-14837.35</v>
      </c>
      <c r="E47" s="24">
        <v>-37998.59</v>
      </c>
      <c r="F47" s="24">
        <v>-31789.94</v>
      </c>
      <c r="G47" s="24">
        <v>-31250.8</v>
      </c>
      <c r="H47" s="24">
        <v>-19359.88</v>
      </c>
      <c r="I47" s="24">
        <v>-8633.46</v>
      </c>
      <c r="J47" s="24">
        <v>-36032.63</v>
      </c>
      <c r="K47" s="24">
        <v>-18873.95</v>
      </c>
      <c r="L47" s="24">
        <v>-22557.62</v>
      </c>
      <c r="M47" s="24">
        <v>-4860</v>
      </c>
      <c r="N47" s="24">
        <f t="shared" si="17"/>
        <v>-285592.79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-18500</v>
      </c>
      <c r="E49" s="24">
        <v>-1500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-20500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932753.5265841201</v>
      </c>
      <c r="C57" s="29">
        <f t="shared" si="21"/>
        <v>660809.730615</v>
      </c>
      <c r="D57" s="29">
        <f t="shared" si="21"/>
        <v>634621.1420865</v>
      </c>
      <c r="E57" s="29">
        <f t="shared" si="21"/>
        <v>98136.98425999998</v>
      </c>
      <c r="F57" s="29">
        <f t="shared" si="21"/>
        <v>637650.7731801</v>
      </c>
      <c r="G57" s="29">
        <f t="shared" si="21"/>
        <v>785481.7820000001</v>
      </c>
      <c r="H57" s="29">
        <f t="shared" si="21"/>
        <v>797062.9509</v>
      </c>
      <c r="I57" s="29">
        <f t="shared" si="21"/>
        <v>764020.2860563999</v>
      </c>
      <c r="J57" s="29">
        <f t="shared" si="21"/>
        <v>556147.2778214001</v>
      </c>
      <c r="K57" s="29">
        <f t="shared" si="21"/>
        <v>671050.2948136</v>
      </c>
      <c r="L57" s="29">
        <f t="shared" si="21"/>
        <v>316454.94555934996</v>
      </c>
      <c r="M57" s="29">
        <f t="shared" si="21"/>
        <v>191943.90591872003</v>
      </c>
      <c r="N57" s="29">
        <f>SUM(B57:M57)</f>
        <v>7046133.599795192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932753.52</v>
      </c>
      <c r="C60" s="36">
        <f aca="true" t="shared" si="22" ref="C60:M60">SUM(C61:C74)</f>
        <v>660809.72</v>
      </c>
      <c r="D60" s="36">
        <f t="shared" si="22"/>
        <v>634621.14</v>
      </c>
      <c r="E60" s="36">
        <f t="shared" si="22"/>
        <v>98136.98</v>
      </c>
      <c r="F60" s="36">
        <f t="shared" si="22"/>
        <v>637650.78</v>
      </c>
      <c r="G60" s="36">
        <f t="shared" si="22"/>
        <v>785481.79</v>
      </c>
      <c r="H60" s="36">
        <f t="shared" si="22"/>
        <v>797062.9400000001</v>
      </c>
      <c r="I60" s="36">
        <f t="shared" si="22"/>
        <v>764020.29</v>
      </c>
      <c r="J60" s="36">
        <f t="shared" si="22"/>
        <v>556147.28</v>
      </c>
      <c r="K60" s="36">
        <f t="shared" si="22"/>
        <v>671050.3</v>
      </c>
      <c r="L60" s="36">
        <f t="shared" si="22"/>
        <v>316454.95</v>
      </c>
      <c r="M60" s="36">
        <f t="shared" si="22"/>
        <v>191943.91</v>
      </c>
      <c r="N60" s="29">
        <f>SUM(N61:N74)</f>
        <v>7046133.6</v>
      </c>
    </row>
    <row r="61" spans="1:15" ht="18.75" customHeight="1">
      <c r="A61" s="17" t="s">
        <v>75</v>
      </c>
      <c r="B61" s="36">
        <v>169560.91</v>
      </c>
      <c r="C61" s="36">
        <v>192155.37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361716.28</v>
      </c>
      <c r="O61"/>
    </row>
    <row r="62" spans="1:15" ht="18.75" customHeight="1">
      <c r="A62" s="17" t="s">
        <v>76</v>
      </c>
      <c r="B62" s="36">
        <v>763192.61</v>
      </c>
      <c r="C62" s="36">
        <v>468654.35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1231846.96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634621.14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634621.14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98136.98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98136.98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637650.78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637650.78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785481.79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785481.79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621785.02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621785.02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175277.92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175277.92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764020.29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764020.29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556147.28</v>
      </c>
      <c r="K70" s="35">
        <v>0</v>
      </c>
      <c r="L70" s="35">
        <v>0</v>
      </c>
      <c r="M70" s="35">
        <v>0</v>
      </c>
      <c r="N70" s="29">
        <f t="shared" si="23"/>
        <v>556147.28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671050.3</v>
      </c>
      <c r="L71" s="35">
        <v>0</v>
      </c>
      <c r="M71" s="62"/>
      <c r="N71" s="26">
        <f t="shared" si="23"/>
        <v>671050.3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316454.95</v>
      </c>
      <c r="M72" s="35">
        <v>0</v>
      </c>
      <c r="N72" s="29">
        <f t="shared" si="23"/>
        <v>316454.95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191943.91</v>
      </c>
      <c r="N73" s="26">
        <f t="shared" si="23"/>
        <v>191943.91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2.2673409953912986</v>
      </c>
      <c r="C78" s="45">
        <v>2.2403008849557526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1.9788095098708511</v>
      </c>
      <c r="C79" s="45">
        <v>1.8661933172235645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1.8147676258813468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2.5251516748794383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2.119053378836445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1.6803535009210504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1.9772673349349452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1.9332908289307242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1.9198813544751732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2.162542616297164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2.0679597309257414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2.454919433563298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2.404892099213313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2017-03-29T14:18:32Z</dcterms:modified>
  <cp:category/>
  <cp:version/>
  <cp:contentType/>
  <cp:contentStatus/>
</cp:coreProperties>
</file>