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<sst xmlns="http://schemas.openxmlformats.org/spreadsheetml/2006/main" count="105" uniqueCount="103">
  <si>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</si>
  <si>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</si>
  <si>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</si>
  <si>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</si>
  <si>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</si>
  <si>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</si>
  <si>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</si>
  <si>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</si>
  <si>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</si>
  <si>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</si>
  <si>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</si>
  <si>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</si>
  <si>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</si>
  <si>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</si>
  <si>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</si>
  <si>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</si>
  <si>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</si>
  <si>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</si>
  <si>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</si>
  <si>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</si>
  <si>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</si>
  <si>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</si>
  <si>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</si>
  <si>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</si>
  <si>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</si>
  <si>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</si>
  <si>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</si>
  <si>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</si>
  <si>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</si>
  <si>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</si>
  <si>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</si>
  <si>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</si>
  <si>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</si>
  <si>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</si>
  <si>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</si>
  <si>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</si>
  <si>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</si>
  <si>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</si>
  <si>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</si>
  <si>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</si>
  <si>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</si>
  <si>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</si>
  <si>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</si>
  <si>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</si>
  <si>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</si>
  <si>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</si>
  <si>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</si>
  <si>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</si>
  <si>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</si>
  <si>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</si>
  <si>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</si>
  <si>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</si>
  <si>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</si>
  <si>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</si>
  <si>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</si>
  <si>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</si>
  <si>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</si>
  <si>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</si>
  <si>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</si>
  <si>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</si>
  <si>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</si>
  <si>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</si>
  <si>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</si>
  <si>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</si>
  <si>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</si>
  <si>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</si>
  <si>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</si>
  <si>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</si>
  <si>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</si>
  <si>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</si>
  <si>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</si>
  <si>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</si>
  <si>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</si>
  <si>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</si>
  <si>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</si>
  <si>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</si>
  <si>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</si>
  <si>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</si>
  <si>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</si>
  <si>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</si>
  <si>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</si>
  <si>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</si>
  <si>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</si>
  <si>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</si>
  <si>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</si>
  <si>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</si>
  <si>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</si>
  <si>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</si>
  <si>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</si>
  <si>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</si>
  <si>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</si>
  <si>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</si>
  <si>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</si>
  <si>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</si>
  <si>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</si>
  <si>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</si>
  <si>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</si>
  <si>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</si>
  <si>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</si>
  <si>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</si>
  <si>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</si>
  <si>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</si>
  <si>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15/03/17 - VENCIMENTO 27/03/17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</si>
</sst>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444287</v>
      </c>
      <c r="C7" s="10">
        <f>C8+C20+C24</f>
        <v>316611</v>
      </c>
      <c r="D7" s="10">
        <f>D8+D20+D24</f>
        <v>343686</v>
      </c>
      <c r="E7" s="10">
        <f>E8+E20+E24</f>
        <v>46054</v>
      </c>
      <c r="F7" s="10">
        <f aca="true" t="shared" si="0" ref="F7:M7">F8+F20+F24</f>
        <v>276314</v>
      </c>
      <c r="G7" s="10">
        <f t="shared" si="0"/>
        <v>379683</v>
      </c>
      <c r="H7" s="10">
        <f t="shared" si="0"/>
        <v>390782</v>
      </c>
      <c r="I7" s="10">
        <f t="shared" si="0"/>
        <v>334331</v>
      </c>
      <c r="J7" s="10">
        <f t="shared" si="0"/>
        <v>259412</v>
      </c>
      <c r="K7" s="10">
        <f t="shared" si="0"/>
        <v>316328</v>
      </c>
      <c r="L7" s="10">
        <f t="shared" si="0"/>
        <v>132315</v>
      </c>
      <c r="M7" s="10">
        <f t="shared" si="0"/>
        <v>78553</v>
      </c>
      <c r="N7" s="10">
        <f>+N8+N20+N24</f>
        <v>3318356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206372</v>
      </c>
      <c r="C8" s="12">
        <f>+C9+C12+C16</f>
        <v>152943</v>
      </c>
      <c r="D8" s="12">
        <f>+D9+D12+D16</f>
        <v>178089</v>
      </c>
      <c r="E8" s="12">
        <f>+E9+E12+E16</f>
        <v>20924</v>
      </c>
      <c r="F8" s="12">
        <f aca="true" t="shared" si="1" ref="F8:M8">+F9+F12+F16</f>
        <v>126008</v>
      </c>
      <c r="G8" s="12">
        <f t="shared" si="1"/>
        <v>174927</v>
      </c>
      <c r="H8" s="12">
        <f t="shared" si="1"/>
        <v>187391</v>
      </c>
      <c r="I8" s="12">
        <f t="shared" si="1"/>
        <v>168300</v>
      </c>
      <c r="J8" s="12">
        <f t="shared" si="1"/>
        <v>124288</v>
      </c>
      <c r="K8" s="12">
        <f t="shared" si="1"/>
        <v>159642</v>
      </c>
      <c r="L8" s="12">
        <f t="shared" si="1"/>
        <v>73293</v>
      </c>
      <c r="M8" s="12">
        <f t="shared" si="1"/>
        <v>44724</v>
      </c>
      <c r="N8" s="12">
        <f>SUM(B8:M8)</f>
        <v>1616901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16015</v>
      </c>
      <c r="C9" s="14">
        <v>17088</v>
      </c>
      <c r="D9" s="14">
        <v>11744</v>
      </c>
      <c r="E9" s="14">
        <v>1131</v>
      </c>
      <c r="F9" s="14">
        <v>9205</v>
      </c>
      <c r="G9" s="14">
        <v>16027</v>
      </c>
      <c r="H9" s="14">
        <v>20894</v>
      </c>
      <c r="I9" s="14">
        <v>9260</v>
      </c>
      <c r="J9" s="14">
        <v>13549</v>
      </c>
      <c r="K9" s="14">
        <v>10680</v>
      </c>
      <c r="L9" s="14">
        <v>6946</v>
      </c>
      <c r="M9" s="14">
        <v>4524</v>
      </c>
      <c r="N9" s="12">
        <f aca="true" t="shared" si="2" ref="N9:N19">SUM(B9:M9)</f>
        <v>137063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16015</v>
      </c>
      <c r="C10" s="14">
        <f>+C9-C11</f>
        <v>17088</v>
      </c>
      <c r="D10" s="14">
        <f>+D9-D11</f>
        <v>11744</v>
      </c>
      <c r="E10" s="14">
        <f>+E9-E11</f>
        <v>1131</v>
      </c>
      <c r="F10" s="14">
        <f aca="true" t="shared" si="3" ref="F10:M10">+F9-F11</f>
        <v>9205</v>
      </c>
      <c r="G10" s="14">
        <f t="shared" si="3"/>
        <v>16027</v>
      </c>
      <c r="H10" s="14">
        <f t="shared" si="3"/>
        <v>20894</v>
      </c>
      <c r="I10" s="14">
        <f t="shared" si="3"/>
        <v>9260</v>
      </c>
      <c r="J10" s="14">
        <f t="shared" si="3"/>
        <v>13549</v>
      </c>
      <c r="K10" s="14">
        <f t="shared" si="3"/>
        <v>10680</v>
      </c>
      <c r="L10" s="14">
        <f t="shared" si="3"/>
        <v>6946</v>
      </c>
      <c r="M10" s="14">
        <f t="shared" si="3"/>
        <v>4524</v>
      </c>
      <c r="N10" s="12">
        <f t="shared" si="2"/>
        <v>137063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158176</v>
      </c>
      <c r="C12" s="14">
        <f>C13+C14+C15</f>
        <v>114461</v>
      </c>
      <c r="D12" s="14">
        <f>D13+D14+D15</f>
        <v>141482</v>
      </c>
      <c r="E12" s="14">
        <f>E13+E14+E15</f>
        <v>16658</v>
      </c>
      <c r="F12" s="14">
        <f aca="true" t="shared" si="4" ref="F12:M12">F13+F14+F15</f>
        <v>96236</v>
      </c>
      <c r="G12" s="14">
        <f t="shared" si="4"/>
        <v>131354</v>
      </c>
      <c r="H12" s="14">
        <f t="shared" si="4"/>
        <v>139273</v>
      </c>
      <c r="I12" s="14">
        <f t="shared" si="4"/>
        <v>132493</v>
      </c>
      <c r="J12" s="14">
        <f t="shared" si="4"/>
        <v>91671</v>
      </c>
      <c r="K12" s="14">
        <f t="shared" si="4"/>
        <v>121156</v>
      </c>
      <c r="L12" s="14">
        <f t="shared" si="4"/>
        <v>56771</v>
      </c>
      <c r="M12" s="14">
        <f t="shared" si="4"/>
        <v>35060</v>
      </c>
      <c r="N12" s="12">
        <f t="shared" si="2"/>
        <v>1234791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74942</v>
      </c>
      <c r="C13" s="14">
        <v>56054</v>
      </c>
      <c r="D13" s="14">
        <v>66882</v>
      </c>
      <c r="E13" s="14">
        <v>8115</v>
      </c>
      <c r="F13" s="14">
        <v>46166</v>
      </c>
      <c r="G13" s="14">
        <v>64629</v>
      </c>
      <c r="H13" s="14">
        <v>70037</v>
      </c>
      <c r="I13" s="14">
        <v>63367</v>
      </c>
      <c r="J13" s="14">
        <v>43630</v>
      </c>
      <c r="K13" s="14">
        <v>54921</v>
      </c>
      <c r="L13" s="14">
        <v>25962</v>
      </c>
      <c r="M13" s="14">
        <v>15520</v>
      </c>
      <c r="N13" s="12">
        <f t="shared" si="2"/>
        <v>590225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80314</v>
      </c>
      <c r="C14" s="14">
        <v>55402</v>
      </c>
      <c r="D14" s="14">
        <v>72774</v>
      </c>
      <c r="E14" s="14">
        <v>8186</v>
      </c>
      <c r="F14" s="14">
        <v>48292</v>
      </c>
      <c r="G14" s="14">
        <v>63333</v>
      </c>
      <c r="H14" s="14">
        <v>66286</v>
      </c>
      <c r="I14" s="14">
        <v>67225</v>
      </c>
      <c r="J14" s="14">
        <v>46050</v>
      </c>
      <c r="K14" s="14">
        <v>64130</v>
      </c>
      <c r="L14" s="14">
        <v>29584</v>
      </c>
      <c r="M14" s="14">
        <v>18979</v>
      </c>
      <c r="N14" s="12">
        <f t="shared" si="2"/>
        <v>620555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2920</v>
      </c>
      <c r="C15" s="14">
        <v>3005</v>
      </c>
      <c r="D15" s="14">
        <v>1826</v>
      </c>
      <c r="E15" s="14">
        <v>357</v>
      </c>
      <c r="F15" s="14">
        <v>1778</v>
      </c>
      <c r="G15" s="14">
        <v>3392</v>
      </c>
      <c r="H15" s="14">
        <v>2950</v>
      </c>
      <c r="I15" s="14">
        <v>1901</v>
      </c>
      <c r="J15" s="14">
        <v>1991</v>
      </c>
      <c r="K15" s="14">
        <v>2105</v>
      </c>
      <c r="L15" s="14">
        <v>1225</v>
      </c>
      <c r="M15" s="14">
        <v>561</v>
      </c>
      <c r="N15" s="12">
        <f t="shared" si="2"/>
        <v>24011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32181</v>
      </c>
      <c r="C16" s="14">
        <f>C17+C18+C19</f>
        <v>21394</v>
      </c>
      <c r="D16" s="14">
        <f>D17+D18+D19</f>
        <v>24863</v>
      </c>
      <c r="E16" s="14">
        <f>E17+E18+E19</f>
        <v>3135</v>
      </c>
      <c r="F16" s="14">
        <f aca="true" t="shared" si="5" ref="F16:M16">F17+F18+F19</f>
        <v>20567</v>
      </c>
      <c r="G16" s="14">
        <f t="shared" si="5"/>
        <v>27546</v>
      </c>
      <c r="H16" s="14">
        <f t="shared" si="5"/>
        <v>27224</v>
      </c>
      <c r="I16" s="14">
        <f t="shared" si="5"/>
        <v>26547</v>
      </c>
      <c r="J16" s="14">
        <f t="shared" si="5"/>
        <v>19068</v>
      </c>
      <c r="K16" s="14">
        <f t="shared" si="5"/>
        <v>27806</v>
      </c>
      <c r="L16" s="14">
        <f t="shared" si="5"/>
        <v>9576</v>
      </c>
      <c r="M16" s="14">
        <f t="shared" si="5"/>
        <v>5140</v>
      </c>
      <c r="N16" s="12">
        <f t="shared" si="2"/>
        <v>245047</v>
      </c>
    </row>
    <row r="17" spans="1:25" ht="18.75" customHeight="1">
      <c r="A17" s="15" t="s">
        <v>16</v>
      </c>
      <c r="B17" s="14">
        <v>19237</v>
      </c>
      <c r="C17" s="14">
        <v>13596</v>
      </c>
      <c r="D17" s="14">
        <v>13123</v>
      </c>
      <c r="E17" s="14">
        <v>1830</v>
      </c>
      <c r="F17" s="14">
        <v>11611</v>
      </c>
      <c r="G17" s="14">
        <v>16353</v>
      </c>
      <c r="H17" s="14">
        <v>16183</v>
      </c>
      <c r="I17" s="14">
        <v>16580</v>
      </c>
      <c r="J17" s="14">
        <v>11393</v>
      </c>
      <c r="K17" s="14">
        <v>16785</v>
      </c>
      <c r="L17" s="14">
        <v>6028</v>
      </c>
      <c r="M17" s="14">
        <v>3065</v>
      </c>
      <c r="N17" s="12">
        <f t="shared" si="2"/>
        <v>145784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12666</v>
      </c>
      <c r="C18" s="14">
        <v>7552</v>
      </c>
      <c r="D18" s="14">
        <v>11593</v>
      </c>
      <c r="E18" s="14">
        <v>1280</v>
      </c>
      <c r="F18" s="14">
        <v>8749</v>
      </c>
      <c r="G18" s="14">
        <v>10916</v>
      </c>
      <c r="H18" s="14">
        <v>10792</v>
      </c>
      <c r="I18" s="14">
        <v>9758</v>
      </c>
      <c r="J18" s="14">
        <v>7511</v>
      </c>
      <c r="K18" s="14">
        <v>10865</v>
      </c>
      <c r="L18" s="14">
        <v>3442</v>
      </c>
      <c r="M18" s="14">
        <v>2035</v>
      </c>
      <c r="N18" s="12">
        <f t="shared" si="2"/>
        <v>97159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278</v>
      </c>
      <c r="C19" s="14">
        <v>246</v>
      </c>
      <c r="D19" s="14">
        <v>147</v>
      </c>
      <c r="E19" s="14">
        <v>25</v>
      </c>
      <c r="F19" s="14">
        <v>207</v>
      </c>
      <c r="G19" s="14">
        <v>277</v>
      </c>
      <c r="H19" s="14">
        <v>249</v>
      </c>
      <c r="I19" s="14">
        <v>209</v>
      </c>
      <c r="J19" s="14">
        <v>164</v>
      </c>
      <c r="K19" s="14">
        <v>156</v>
      </c>
      <c r="L19" s="14">
        <v>106</v>
      </c>
      <c r="M19" s="14">
        <v>40</v>
      </c>
      <c r="N19" s="12">
        <f t="shared" si="2"/>
        <v>2104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113121</v>
      </c>
      <c r="C20" s="18">
        <f>C21+C22+C23</f>
        <v>75974</v>
      </c>
      <c r="D20" s="18">
        <f>D21+D22+D23</f>
        <v>72696</v>
      </c>
      <c r="E20" s="18">
        <f>E21+E22+E23</f>
        <v>10336</v>
      </c>
      <c r="F20" s="18">
        <f aca="true" t="shared" si="6" ref="F20:M20">F21+F22+F23</f>
        <v>68394</v>
      </c>
      <c r="G20" s="18">
        <f t="shared" si="6"/>
        <v>91313</v>
      </c>
      <c r="H20" s="18">
        <f t="shared" si="6"/>
        <v>96591</v>
      </c>
      <c r="I20" s="18">
        <f t="shared" si="6"/>
        <v>81788</v>
      </c>
      <c r="J20" s="18">
        <f t="shared" si="6"/>
        <v>65830</v>
      </c>
      <c r="K20" s="18">
        <f t="shared" si="6"/>
        <v>86426</v>
      </c>
      <c r="L20" s="18">
        <f t="shared" si="6"/>
        <v>34565</v>
      </c>
      <c r="M20" s="18">
        <f t="shared" si="6"/>
        <v>19658</v>
      </c>
      <c r="N20" s="12">
        <f aca="true" t="shared" si="7" ref="N20:N26">SUM(B20:M20)</f>
        <v>816692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57188</v>
      </c>
      <c r="C21" s="14">
        <v>39763</v>
      </c>
      <c r="D21" s="14">
        <v>37613</v>
      </c>
      <c r="E21" s="14">
        <v>5584</v>
      </c>
      <c r="F21" s="14">
        <v>34106</v>
      </c>
      <c r="G21" s="14">
        <v>47976</v>
      </c>
      <c r="H21" s="14">
        <v>52509</v>
      </c>
      <c r="I21" s="14">
        <v>41653</v>
      </c>
      <c r="J21" s="14">
        <v>33691</v>
      </c>
      <c r="K21" s="14">
        <v>41783</v>
      </c>
      <c r="L21" s="14">
        <v>17089</v>
      </c>
      <c r="M21" s="14">
        <v>9342</v>
      </c>
      <c r="N21" s="12">
        <f t="shared" si="7"/>
        <v>418297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54487</v>
      </c>
      <c r="C22" s="14">
        <v>34828</v>
      </c>
      <c r="D22" s="14">
        <v>34278</v>
      </c>
      <c r="E22" s="14">
        <v>4585</v>
      </c>
      <c r="F22" s="14">
        <v>33285</v>
      </c>
      <c r="G22" s="14">
        <v>41631</v>
      </c>
      <c r="H22" s="14">
        <v>42793</v>
      </c>
      <c r="I22" s="14">
        <v>39147</v>
      </c>
      <c r="J22" s="14">
        <v>31114</v>
      </c>
      <c r="K22" s="14">
        <v>43541</v>
      </c>
      <c r="L22" s="14">
        <v>16980</v>
      </c>
      <c r="M22" s="14">
        <v>10051</v>
      </c>
      <c r="N22" s="12">
        <f t="shared" si="7"/>
        <v>386720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1446</v>
      </c>
      <c r="C23" s="14">
        <v>1383</v>
      </c>
      <c r="D23" s="14">
        <v>805</v>
      </c>
      <c r="E23" s="14">
        <v>167</v>
      </c>
      <c r="F23" s="14">
        <v>1003</v>
      </c>
      <c r="G23" s="14">
        <v>1706</v>
      </c>
      <c r="H23" s="14">
        <v>1289</v>
      </c>
      <c r="I23" s="14">
        <v>988</v>
      </c>
      <c r="J23" s="14">
        <v>1025</v>
      </c>
      <c r="K23" s="14">
        <v>1102</v>
      </c>
      <c r="L23" s="14">
        <v>496</v>
      </c>
      <c r="M23" s="14">
        <v>265</v>
      </c>
      <c r="N23" s="12">
        <f t="shared" si="7"/>
        <v>11675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124794</v>
      </c>
      <c r="C24" s="14">
        <f>C25+C26</f>
        <v>87694</v>
      </c>
      <c r="D24" s="14">
        <f>D25+D26</f>
        <v>92901</v>
      </c>
      <c r="E24" s="14">
        <f>E25+E26</f>
        <v>14794</v>
      </c>
      <c r="F24" s="14">
        <f aca="true" t="shared" si="8" ref="F24:M24">F25+F26</f>
        <v>81912</v>
      </c>
      <c r="G24" s="14">
        <f t="shared" si="8"/>
        <v>113443</v>
      </c>
      <c r="H24" s="14">
        <f t="shared" si="8"/>
        <v>106800</v>
      </c>
      <c r="I24" s="14">
        <f t="shared" si="8"/>
        <v>84243</v>
      </c>
      <c r="J24" s="14">
        <f t="shared" si="8"/>
        <v>69294</v>
      </c>
      <c r="K24" s="14">
        <f t="shared" si="8"/>
        <v>70260</v>
      </c>
      <c r="L24" s="14">
        <f t="shared" si="8"/>
        <v>24457</v>
      </c>
      <c r="M24" s="14">
        <f t="shared" si="8"/>
        <v>14171</v>
      </c>
      <c r="N24" s="12">
        <f t="shared" si="7"/>
        <v>884763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63790</v>
      </c>
      <c r="C25" s="14">
        <v>50506</v>
      </c>
      <c r="D25" s="14">
        <v>52878</v>
      </c>
      <c r="E25" s="14">
        <v>9184</v>
      </c>
      <c r="F25" s="14">
        <v>47184</v>
      </c>
      <c r="G25" s="14">
        <v>68593</v>
      </c>
      <c r="H25" s="14">
        <v>64718</v>
      </c>
      <c r="I25" s="14">
        <v>43028</v>
      </c>
      <c r="J25" s="14">
        <v>40754</v>
      </c>
      <c r="K25" s="14">
        <v>36268</v>
      </c>
      <c r="L25" s="14">
        <v>13070</v>
      </c>
      <c r="M25" s="14">
        <v>6854</v>
      </c>
      <c r="N25" s="12">
        <f t="shared" si="7"/>
        <v>496827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61004</v>
      </c>
      <c r="C26" s="14">
        <v>37188</v>
      </c>
      <c r="D26" s="14">
        <v>40023</v>
      </c>
      <c r="E26" s="14">
        <v>5610</v>
      </c>
      <c r="F26" s="14">
        <v>34728</v>
      </c>
      <c r="G26" s="14">
        <v>44850</v>
      </c>
      <c r="H26" s="14">
        <v>42082</v>
      </c>
      <c r="I26" s="14">
        <v>41215</v>
      </c>
      <c r="J26" s="14">
        <v>28540</v>
      </c>
      <c r="K26" s="14">
        <v>33992</v>
      </c>
      <c r="L26" s="14">
        <v>11387</v>
      </c>
      <c r="M26" s="14">
        <v>7317</v>
      </c>
      <c r="N26" s="12">
        <f t="shared" si="7"/>
        <v>387936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902052.1068070199</v>
      </c>
      <c r="C36" s="61">
        <f aca="true" t="shared" si="11" ref="C36:M36">C37+C38+C39+C40</f>
        <v>621218.3761354999</v>
      </c>
      <c r="D36" s="61">
        <f t="shared" si="11"/>
        <v>634101.8826843</v>
      </c>
      <c r="E36" s="61">
        <f t="shared" si="11"/>
        <v>116417.67259359999</v>
      </c>
      <c r="F36" s="61">
        <f t="shared" si="11"/>
        <v>585913.9754037</v>
      </c>
      <c r="G36" s="61">
        <f t="shared" si="11"/>
        <v>638783.0582000001</v>
      </c>
      <c r="H36" s="61">
        <f t="shared" si="11"/>
        <v>769181.9838</v>
      </c>
      <c r="I36" s="61">
        <f t="shared" si="11"/>
        <v>642426.6460058</v>
      </c>
      <c r="J36" s="61">
        <f t="shared" si="11"/>
        <v>561290.0638316</v>
      </c>
      <c r="K36" s="61">
        <f t="shared" si="11"/>
        <v>654443.45728128</v>
      </c>
      <c r="L36" s="61">
        <f t="shared" si="11"/>
        <v>324983.96616045</v>
      </c>
      <c r="M36" s="61">
        <f t="shared" si="11"/>
        <v>189008.89682368</v>
      </c>
      <c r="N36" s="61">
        <f>N37+N38+N39+N40</f>
        <v>6639822.085726931</v>
      </c>
    </row>
    <row r="37" spans="1:14" ht="18.75" customHeight="1">
      <c r="A37" s="58" t="s">
        <v>55</v>
      </c>
      <c r="B37" s="55">
        <f aca="true" t="shared" si="12" ref="B37:M37">B29*B7</f>
        <v>901547.1804</v>
      </c>
      <c r="C37" s="55">
        <f t="shared" si="12"/>
        <v>620684.2043999999</v>
      </c>
      <c r="D37" s="55">
        <f t="shared" si="12"/>
        <v>623721.3528</v>
      </c>
      <c r="E37" s="55">
        <f t="shared" si="12"/>
        <v>116060.68539999999</v>
      </c>
      <c r="F37" s="55">
        <f t="shared" si="12"/>
        <v>585509.366</v>
      </c>
      <c r="G37" s="55">
        <f t="shared" si="12"/>
        <v>638057.2815</v>
      </c>
      <c r="H37" s="55">
        <f t="shared" si="12"/>
        <v>768472.803</v>
      </c>
      <c r="I37" s="55">
        <f t="shared" si="12"/>
        <v>641781.7876</v>
      </c>
      <c r="J37" s="55">
        <f t="shared" si="12"/>
        <v>560822.8028000001</v>
      </c>
      <c r="K37" s="55">
        <f t="shared" si="12"/>
        <v>653818.3432</v>
      </c>
      <c r="L37" s="55">
        <f t="shared" si="12"/>
        <v>324687.7785</v>
      </c>
      <c r="M37" s="55">
        <f t="shared" si="12"/>
        <v>188864.9779</v>
      </c>
      <c r="N37" s="57">
        <f>SUM(B37:M37)</f>
        <v>6624028.5635</v>
      </c>
    </row>
    <row r="38" spans="1:14" ht="18.75" customHeight="1">
      <c r="A38" s="58" t="s">
        <v>56</v>
      </c>
      <c r="B38" s="55">
        <f aca="true" t="shared" si="13" ref="B38:M38">B30*B7</f>
        <v>-2752.15359298</v>
      </c>
      <c r="C38" s="55">
        <f t="shared" si="13"/>
        <v>-1858.3482645</v>
      </c>
      <c r="D38" s="55">
        <f t="shared" si="13"/>
        <v>-1907.4401157</v>
      </c>
      <c r="E38" s="55">
        <f t="shared" si="13"/>
        <v>-289.2928064</v>
      </c>
      <c r="F38" s="55">
        <f t="shared" si="13"/>
        <v>-1756.7905963</v>
      </c>
      <c r="G38" s="55">
        <f t="shared" si="13"/>
        <v>-1936.3833000000002</v>
      </c>
      <c r="H38" s="55">
        <f t="shared" si="13"/>
        <v>-2188.3792</v>
      </c>
      <c r="I38" s="55">
        <f t="shared" si="13"/>
        <v>-1901.7415942</v>
      </c>
      <c r="J38" s="55">
        <f t="shared" si="13"/>
        <v>-1651.3389684</v>
      </c>
      <c r="K38" s="55">
        <f t="shared" si="13"/>
        <v>-1977.1259187199998</v>
      </c>
      <c r="L38" s="55">
        <f t="shared" si="13"/>
        <v>-974.9723395499999</v>
      </c>
      <c r="M38" s="55">
        <f t="shared" si="13"/>
        <v>-575.12107632</v>
      </c>
      <c r="N38" s="25">
        <f>SUM(B38:M38)</f>
        <v>-19769.087773069998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10126.57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-60857</v>
      </c>
      <c r="C42" s="25">
        <f aca="true" t="shared" si="15" ref="C42:M42">+C43+C46+C54+C55</f>
        <v>-64934.4</v>
      </c>
      <c r="D42" s="25">
        <f t="shared" si="15"/>
        <v>-44627.2</v>
      </c>
      <c r="E42" s="25">
        <f t="shared" si="15"/>
        <v>-5297.8</v>
      </c>
      <c r="F42" s="25">
        <f t="shared" si="15"/>
        <v>-34979</v>
      </c>
      <c r="G42" s="25">
        <f t="shared" si="15"/>
        <v>-60902.6</v>
      </c>
      <c r="H42" s="25">
        <f t="shared" si="15"/>
        <v>-79897.2</v>
      </c>
      <c r="I42" s="25">
        <f t="shared" si="15"/>
        <v>-35188</v>
      </c>
      <c r="J42" s="25">
        <f t="shared" si="15"/>
        <v>-51486.2</v>
      </c>
      <c r="K42" s="25">
        <f t="shared" si="15"/>
        <v>-40584</v>
      </c>
      <c r="L42" s="25">
        <f t="shared" si="15"/>
        <v>-26394.8</v>
      </c>
      <c r="M42" s="25">
        <f t="shared" si="15"/>
        <v>-17191.2</v>
      </c>
      <c r="N42" s="25">
        <f>+N43+N46+N54+N55</f>
        <v>-522339.39999999997</v>
      </c>
    </row>
    <row r="43" spans="1:14" ht="18.75" customHeight="1">
      <c r="A43" s="17" t="s">
        <v>60</v>
      </c>
      <c r="B43" s="26">
        <f>B44+B45</f>
        <v>-60857</v>
      </c>
      <c r="C43" s="26">
        <f>C44+C45</f>
        <v>-64934.4</v>
      </c>
      <c r="D43" s="26">
        <f>D44+D45</f>
        <v>-44627.2</v>
      </c>
      <c r="E43" s="26">
        <f>E44+E45</f>
        <v>-4297.8</v>
      </c>
      <c r="F43" s="26">
        <f aca="true" t="shared" si="16" ref="F43:M43">F44+F45</f>
        <v>-34979</v>
      </c>
      <c r="G43" s="26">
        <f t="shared" si="16"/>
        <v>-60902.6</v>
      </c>
      <c r="H43" s="26">
        <f t="shared" si="16"/>
        <v>-79397.2</v>
      </c>
      <c r="I43" s="26">
        <f t="shared" si="16"/>
        <v>-35188</v>
      </c>
      <c r="J43" s="26">
        <f t="shared" si="16"/>
        <v>-51486.2</v>
      </c>
      <c r="K43" s="26">
        <f t="shared" si="16"/>
        <v>-40584</v>
      </c>
      <c r="L43" s="26">
        <f t="shared" si="16"/>
        <v>-26394.8</v>
      </c>
      <c r="M43" s="26">
        <f t="shared" si="16"/>
        <v>-17191.2</v>
      </c>
      <c r="N43" s="25">
        <f aca="true" t="shared" si="17" ref="N43:N55">SUM(B43:M43)</f>
        <v>-520839.39999999997</v>
      </c>
    </row>
    <row r="44" spans="1:25" ht="18.75" customHeight="1">
      <c r="A44" s="13" t="s">
        <v>61</v>
      </c>
      <c r="B44" s="20">
        <f>ROUND(-B9*$D$3,2)</f>
        <v>-60857</v>
      </c>
      <c r="C44" s="20">
        <f>ROUND(-C9*$D$3,2)</f>
        <v>-64934.4</v>
      </c>
      <c r="D44" s="20">
        <f>ROUND(-D9*$D$3,2)</f>
        <v>-44627.2</v>
      </c>
      <c r="E44" s="20">
        <f>ROUND(-E9*$D$3,2)</f>
        <v>-4297.8</v>
      </c>
      <c r="F44" s="20">
        <f aca="true" t="shared" si="18" ref="F44:M44">ROUND(-F9*$D$3,2)</f>
        <v>-34979</v>
      </c>
      <c r="G44" s="20">
        <f t="shared" si="18"/>
        <v>-60902.6</v>
      </c>
      <c r="H44" s="20">
        <f t="shared" si="18"/>
        <v>-79397.2</v>
      </c>
      <c r="I44" s="20">
        <f t="shared" si="18"/>
        <v>-35188</v>
      </c>
      <c r="J44" s="20">
        <f t="shared" si="18"/>
        <v>-51486.2</v>
      </c>
      <c r="K44" s="20">
        <f t="shared" si="18"/>
        <v>-40584</v>
      </c>
      <c r="L44" s="20">
        <f t="shared" si="18"/>
        <v>-26394.8</v>
      </c>
      <c r="M44" s="20">
        <f t="shared" si="18"/>
        <v>-17191.2</v>
      </c>
      <c r="N44" s="47">
        <f t="shared" si="17"/>
        <v>-520839.39999999997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-1000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841195.1068070199</v>
      </c>
      <c r="C57" s="29">
        <f t="shared" si="21"/>
        <v>556283.9761354999</v>
      </c>
      <c r="D57" s="29">
        <f t="shared" si="21"/>
        <v>589474.6826843</v>
      </c>
      <c r="E57" s="29">
        <f t="shared" si="21"/>
        <v>111119.87259359998</v>
      </c>
      <c r="F57" s="29">
        <f t="shared" si="21"/>
        <v>550934.9754037</v>
      </c>
      <c r="G57" s="29">
        <f t="shared" si="21"/>
        <v>577880.4582000001</v>
      </c>
      <c r="H57" s="29">
        <f t="shared" si="21"/>
        <v>689284.7838000001</v>
      </c>
      <c r="I57" s="29">
        <f t="shared" si="21"/>
        <v>607238.6460058</v>
      </c>
      <c r="J57" s="29">
        <f t="shared" si="21"/>
        <v>509803.8638316</v>
      </c>
      <c r="K57" s="29">
        <f t="shared" si="21"/>
        <v>613859.45728128</v>
      </c>
      <c r="L57" s="29">
        <f t="shared" si="21"/>
        <v>298589.16616045</v>
      </c>
      <c r="M57" s="29">
        <f t="shared" si="21"/>
        <v>171817.69682368</v>
      </c>
      <c r="N57" s="29">
        <f>SUM(B57:M57)</f>
        <v>6117482.68572693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841195.1100000001</v>
      </c>
      <c r="C60" s="36">
        <f aca="true" t="shared" si="22" ref="C60:M60">SUM(C61:C74)</f>
        <v>556283.98</v>
      </c>
      <c r="D60" s="36">
        <f t="shared" si="22"/>
        <v>589474.68</v>
      </c>
      <c r="E60" s="36">
        <f t="shared" si="22"/>
        <v>111119.88</v>
      </c>
      <c r="F60" s="36">
        <f t="shared" si="22"/>
        <v>550934.98</v>
      </c>
      <c r="G60" s="36">
        <f t="shared" si="22"/>
        <v>577880.46</v>
      </c>
      <c r="H60" s="36">
        <f t="shared" si="22"/>
        <v>689284.78</v>
      </c>
      <c r="I60" s="36">
        <f t="shared" si="22"/>
        <v>607238.65</v>
      </c>
      <c r="J60" s="36">
        <f t="shared" si="22"/>
        <v>509803.86</v>
      </c>
      <c r="K60" s="36">
        <f t="shared" si="22"/>
        <v>613859.45</v>
      </c>
      <c r="L60" s="36">
        <f t="shared" si="22"/>
        <v>298589.17</v>
      </c>
      <c r="M60" s="36">
        <f t="shared" si="22"/>
        <v>171817.7</v>
      </c>
      <c r="N60" s="29">
        <f>SUM(N61:N74)</f>
        <v>6117482.7</v>
      </c>
    </row>
    <row r="61" spans="1:15" ht="18.75" customHeight="1">
      <c r="A61" s="17" t="s">
        <v>75</v>
      </c>
      <c r="B61" s="36">
        <v>156260.06</v>
      </c>
      <c r="C61" s="36">
        <v>188929.89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345189.95</v>
      </c>
      <c r="O61"/>
    </row>
    <row r="62" spans="1:15" ht="18.75" customHeight="1">
      <c r="A62" s="17" t="s">
        <v>76</v>
      </c>
      <c r="B62" s="36">
        <v>684935.05</v>
      </c>
      <c r="C62" s="36">
        <v>367354.09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1052289.1400000001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589474.68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589474.68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111119.88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111119.88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550934.98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550934.98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577880.46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577880.46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543399.92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543399.92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145884.86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145884.86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607238.65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607238.65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509803.86</v>
      </c>
      <c r="K70" s="35">
        <v>0</v>
      </c>
      <c r="L70" s="35">
        <v>0</v>
      </c>
      <c r="M70" s="35">
        <v>0</v>
      </c>
      <c r="N70" s="29">
        <f t="shared" si="23"/>
        <v>509803.86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613859.45</v>
      </c>
      <c r="L71" s="35">
        <v>0</v>
      </c>
      <c r="M71" s="62"/>
      <c r="N71" s="26">
        <f t="shared" si="23"/>
        <v>613859.45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298589.17</v>
      </c>
      <c r="M72" s="35">
        <v>0</v>
      </c>
      <c r="N72" s="29">
        <f t="shared" si="23"/>
        <v>298589.17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171817.7</v>
      </c>
      <c r="N73" s="26">
        <f t="shared" si="23"/>
        <v>171817.7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2.2882575288674087</v>
      </c>
      <c r="C78" s="45">
        <v>2.175616969571731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1.9797645194290547</v>
      </c>
      <c r="C79" s="45">
        <v>1.8680742314375915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1.8155389299660154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2.527851491588135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2.1204643101822565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1.6824115333054155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1.977512166983864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1.9349538607272685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1.92152880231208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2.1637012313678627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2.068876157916087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2.456138504027888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2.406132125108907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2017-03-27T17:36:35Z</dcterms:modified>
  <cp:category/>
  <cp:version/>
  <cp:contentType/>
  <cp:contentStatus/>
</cp:coreProperties>
</file>