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<sst xmlns="http://schemas.openxmlformats.org/spreadsheetml/2006/main" count="105" uniqueCount="103">
  <si>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</si>
  <si>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</si>
  <si>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</si>
  <si>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</si>
  <si>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</si>
  <si>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</si>
  <si>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</si>
  <si>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</si>
  <si>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</si>
  <si>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</si>
  <si>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</si>
  <si>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</si>
  <si>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</si>
  <si>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</si>
  <si>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</si>
  <si>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</si>
  <si>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</si>
  <si>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</si>
  <si>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</si>
  <si>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</si>
  <si>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</si>
  <si>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</si>
  <si>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</si>
  <si>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</si>
  <si>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</si>
  <si>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</si>
  <si>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</si>
  <si>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</si>
  <si>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</si>
  <si>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</si>
  <si>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</si>
  <si>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</si>
  <si>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</si>
  <si>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</si>
  <si>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</si>
  <si>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</si>
  <si>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</si>
  <si>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</si>
  <si>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</si>
  <si>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</si>
  <si>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</si>
  <si>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</si>
  <si>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</si>
  <si>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</si>
  <si>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</si>
  <si>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</si>
  <si>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</si>
  <si>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</si>
  <si>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</si>
  <si>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</si>
  <si>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</si>
  <si>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</si>
  <si>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</si>
  <si>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</si>
  <si>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</si>
  <si>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</si>
  <si>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</si>
  <si>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</si>
  <si>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</si>
  <si>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</si>
  <si>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</si>
  <si>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</si>
  <si>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</si>
  <si>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</si>
  <si>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</si>
  <si>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</si>
  <si>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</si>
  <si>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</si>
  <si>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</si>
  <si>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</si>
  <si>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</si>
  <si>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</si>
  <si>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</si>
  <si>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</si>
  <si>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</si>
  <si>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</si>
  <si>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</si>
  <si>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</si>
  <si>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</si>
  <si>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</si>
  <si>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</si>
  <si>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</si>
  <si>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</si>
  <si>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</si>
  <si>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</si>
  <si>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</si>
  <si>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</si>
  <si>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</si>
  <si>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</si>
  <si>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</si>
  <si>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</si>
  <si>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</si>
  <si>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</si>
  <si>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</si>
  <si>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</si>
  <si>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</si>
  <si>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</si>
  <si>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</si>
  <si>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</si>
  <si>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</si>
  <si>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</si>
  <si>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</si>
  <si>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13/03/17 - VENCIMENTO 23/03/17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</si>
</sst>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516898</v>
      </c>
      <c r="C7" s="10">
        <f>C8+C20+C24</f>
        <v>383136</v>
      </c>
      <c r="D7" s="10">
        <f>D8+D20+D24</f>
        <v>390797</v>
      </c>
      <c r="E7" s="10">
        <f>E8+E20+E24</f>
        <v>55311</v>
      </c>
      <c r="F7" s="10">
        <f aca="true" t="shared" si="0" ref="F7:M7">F8+F20+F24</f>
        <v>339392</v>
      </c>
      <c r="G7" s="10">
        <f t="shared" si="0"/>
        <v>543161</v>
      </c>
      <c r="H7" s="10">
        <f t="shared" si="0"/>
        <v>486533</v>
      </c>
      <c r="I7" s="10">
        <f t="shared" si="0"/>
        <v>432788</v>
      </c>
      <c r="J7" s="10">
        <f t="shared" si="0"/>
        <v>304036</v>
      </c>
      <c r="K7" s="10">
        <f t="shared" si="0"/>
        <v>364586</v>
      </c>
      <c r="L7" s="10">
        <f t="shared" si="0"/>
        <v>152465</v>
      </c>
      <c r="M7" s="10">
        <f t="shared" si="0"/>
        <v>89993</v>
      </c>
      <c r="N7" s="10">
        <f>+N8+N20+N24</f>
        <v>4059096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229741</v>
      </c>
      <c r="C8" s="12">
        <f>+C9+C12+C16</f>
        <v>182416</v>
      </c>
      <c r="D8" s="12">
        <f>+D9+D12+D16</f>
        <v>199494</v>
      </c>
      <c r="E8" s="12">
        <f>+E9+E12+E16</f>
        <v>25787</v>
      </c>
      <c r="F8" s="12">
        <f aca="true" t="shared" si="1" ref="F8:M8">+F9+F12+F16</f>
        <v>159254</v>
      </c>
      <c r="G8" s="12">
        <f t="shared" si="1"/>
        <v>262295</v>
      </c>
      <c r="H8" s="12">
        <f t="shared" si="1"/>
        <v>229788</v>
      </c>
      <c r="I8" s="12">
        <f t="shared" si="1"/>
        <v>210662</v>
      </c>
      <c r="J8" s="12">
        <f t="shared" si="1"/>
        <v>149211</v>
      </c>
      <c r="K8" s="12">
        <f t="shared" si="1"/>
        <v>169646</v>
      </c>
      <c r="L8" s="12">
        <f t="shared" si="1"/>
        <v>80493</v>
      </c>
      <c r="M8" s="12">
        <f t="shared" si="1"/>
        <v>49018</v>
      </c>
      <c r="N8" s="12">
        <f>SUM(B8:M8)</f>
        <v>1947805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21968</v>
      </c>
      <c r="C9" s="14">
        <v>22270</v>
      </c>
      <c r="D9" s="14">
        <v>15706</v>
      </c>
      <c r="E9" s="14">
        <v>1743</v>
      </c>
      <c r="F9" s="14">
        <v>13276</v>
      </c>
      <c r="G9" s="14">
        <v>24649</v>
      </c>
      <c r="H9" s="14">
        <v>28581</v>
      </c>
      <c r="I9" s="14">
        <v>14394</v>
      </c>
      <c r="J9" s="14">
        <v>17567</v>
      </c>
      <c r="K9" s="14">
        <v>14132</v>
      </c>
      <c r="L9" s="14">
        <v>9374</v>
      </c>
      <c r="M9" s="14">
        <v>6220</v>
      </c>
      <c r="N9" s="12">
        <f aca="true" t="shared" si="2" ref="N9:N19">SUM(B9:M9)</f>
        <v>189880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21968</v>
      </c>
      <c r="C10" s="14">
        <f>+C9-C11</f>
        <v>22270</v>
      </c>
      <c r="D10" s="14">
        <f>+D9-D11</f>
        <v>15706</v>
      </c>
      <c r="E10" s="14">
        <f>+E9-E11</f>
        <v>1743</v>
      </c>
      <c r="F10" s="14">
        <f aca="true" t="shared" si="3" ref="F10:M10">+F9-F11</f>
        <v>13276</v>
      </c>
      <c r="G10" s="14">
        <f t="shared" si="3"/>
        <v>24649</v>
      </c>
      <c r="H10" s="14">
        <f t="shared" si="3"/>
        <v>28581</v>
      </c>
      <c r="I10" s="14">
        <f t="shared" si="3"/>
        <v>14394</v>
      </c>
      <c r="J10" s="14">
        <f t="shared" si="3"/>
        <v>17567</v>
      </c>
      <c r="K10" s="14">
        <f t="shared" si="3"/>
        <v>14132</v>
      </c>
      <c r="L10" s="14">
        <f t="shared" si="3"/>
        <v>9374</v>
      </c>
      <c r="M10" s="14">
        <f t="shared" si="3"/>
        <v>6220</v>
      </c>
      <c r="N10" s="12">
        <f t="shared" si="2"/>
        <v>189880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175801</v>
      </c>
      <c r="C12" s="14">
        <f>C13+C14+C15</f>
        <v>138854</v>
      </c>
      <c r="D12" s="14">
        <f>D13+D14+D15</f>
        <v>159723</v>
      </c>
      <c r="E12" s="14">
        <f>E13+E14+E15</f>
        <v>21083</v>
      </c>
      <c r="F12" s="14">
        <f aca="true" t="shared" si="4" ref="F12:M12">F13+F14+F15</f>
        <v>125575</v>
      </c>
      <c r="G12" s="14">
        <f t="shared" si="4"/>
        <v>204372</v>
      </c>
      <c r="H12" s="14">
        <f t="shared" si="4"/>
        <v>173095</v>
      </c>
      <c r="I12" s="14">
        <f t="shared" si="4"/>
        <v>167486</v>
      </c>
      <c r="J12" s="14">
        <f t="shared" si="4"/>
        <v>111859</v>
      </c>
      <c r="K12" s="14">
        <f t="shared" si="4"/>
        <v>129018</v>
      </c>
      <c r="L12" s="14">
        <f t="shared" si="4"/>
        <v>61641</v>
      </c>
      <c r="M12" s="14">
        <f t="shared" si="4"/>
        <v>37931</v>
      </c>
      <c r="N12" s="12">
        <f t="shared" si="2"/>
        <v>1506438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86449</v>
      </c>
      <c r="C13" s="14">
        <v>69802</v>
      </c>
      <c r="D13" s="14">
        <v>77848</v>
      </c>
      <c r="E13" s="14">
        <v>10587</v>
      </c>
      <c r="F13" s="14">
        <v>61114</v>
      </c>
      <c r="G13" s="14">
        <v>100311</v>
      </c>
      <c r="H13" s="14">
        <v>89704</v>
      </c>
      <c r="I13" s="14">
        <v>85686</v>
      </c>
      <c r="J13" s="14">
        <v>54893</v>
      </c>
      <c r="K13" s="14">
        <v>63480</v>
      </c>
      <c r="L13" s="14">
        <v>29896</v>
      </c>
      <c r="M13" s="14">
        <v>17887</v>
      </c>
      <c r="N13" s="12">
        <f t="shared" si="2"/>
        <v>747657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85036</v>
      </c>
      <c r="C14" s="14">
        <v>63422</v>
      </c>
      <c r="D14" s="14">
        <v>78970</v>
      </c>
      <c r="E14" s="14">
        <v>9831</v>
      </c>
      <c r="F14" s="14">
        <v>60570</v>
      </c>
      <c r="G14" s="14">
        <v>96011</v>
      </c>
      <c r="H14" s="14">
        <v>77761</v>
      </c>
      <c r="I14" s="14">
        <v>78898</v>
      </c>
      <c r="J14" s="14">
        <v>53861</v>
      </c>
      <c r="K14" s="14">
        <v>62711</v>
      </c>
      <c r="L14" s="14">
        <v>29976</v>
      </c>
      <c r="M14" s="14">
        <v>19278</v>
      </c>
      <c r="N14" s="12">
        <f t="shared" si="2"/>
        <v>716325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4316</v>
      </c>
      <c r="C15" s="14">
        <v>5630</v>
      </c>
      <c r="D15" s="14">
        <v>2905</v>
      </c>
      <c r="E15" s="14">
        <v>665</v>
      </c>
      <c r="F15" s="14">
        <v>3891</v>
      </c>
      <c r="G15" s="14">
        <v>8050</v>
      </c>
      <c r="H15" s="14">
        <v>5630</v>
      </c>
      <c r="I15" s="14">
        <v>2902</v>
      </c>
      <c r="J15" s="14">
        <v>3105</v>
      </c>
      <c r="K15" s="14">
        <v>2827</v>
      </c>
      <c r="L15" s="14">
        <v>1769</v>
      </c>
      <c r="M15" s="14">
        <v>766</v>
      </c>
      <c r="N15" s="12">
        <f t="shared" si="2"/>
        <v>42456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31972</v>
      </c>
      <c r="C16" s="14">
        <f>C17+C18+C19</f>
        <v>21292</v>
      </c>
      <c r="D16" s="14">
        <f>D17+D18+D19</f>
        <v>24065</v>
      </c>
      <c r="E16" s="14">
        <f>E17+E18+E19</f>
        <v>2961</v>
      </c>
      <c r="F16" s="14">
        <f aca="true" t="shared" si="5" ref="F16:M16">F17+F18+F19</f>
        <v>20403</v>
      </c>
      <c r="G16" s="14">
        <f t="shared" si="5"/>
        <v>33274</v>
      </c>
      <c r="H16" s="14">
        <f t="shared" si="5"/>
        <v>28112</v>
      </c>
      <c r="I16" s="14">
        <f t="shared" si="5"/>
        <v>28782</v>
      </c>
      <c r="J16" s="14">
        <f t="shared" si="5"/>
        <v>19785</v>
      </c>
      <c r="K16" s="14">
        <f t="shared" si="5"/>
        <v>26496</v>
      </c>
      <c r="L16" s="14">
        <f t="shared" si="5"/>
        <v>9478</v>
      </c>
      <c r="M16" s="14">
        <f t="shared" si="5"/>
        <v>4867</v>
      </c>
      <c r="N16" s="12">
        <f t="shared" si="2"/>
        <v>251487</v>
      </c>
    </row>
    <row r="17" spans="1:25" ht="18.75" customHeight="1">
      <c r="A17" s="15" t="s">
        <v>16</v>
      </c>
      <c r="B17" s="14">
        <v>19223</v>
      </c>
      <c r="C17" s="14">
        <v>13681</v>
      </c>
      <c r="D17" s="14">
        <v>13011</v>
      </c>
      <c r="E17" s="14">
        <v>1834</v>
      </c>
      <c r="F17" s="14">
        <v>11811</v>
      </c>
      <c r="G17" s="14">
        <v>20278</v>
      </c>
      <c r="H17" s="14">
        <v>17128</v>
      </c>
      <c r="I17" s="14">
        <v>18501</v>
      </c>
      <c r="J17" s="14">
        <v>12203</v>
      </c>
      <c r="K17" s="14">
        <v>16446</v>
      </c>
      <c r="L17" s="14">
        <v>6137</v>
      </c>
      <c r="M17" s="14">
        <v>3015</v>
      </c>
      <c r="N17" s="12">
        <f t="shared" si="2"/>
        <v>153268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12345</v>
      </c>
      <c r="C18" s="14">
        <v>7180</v>
      </c>
      <c r="D18" s="14">
        <v>10822</v>
      </c>
      <c r="E18" s="14">
        <v>1095</v>
      </c>
      <c r="F18" s="14">
        <v>8270</v>
      </c>
      <c r="G18" s="14">
        <v>12423</v>
      </c>
      <c r="H18" s="14">
        <v>10576</v>
      </c>
      <c r="I18" s="14">
        <v>9992</v>
      </c>
      <c r="J18" s="14">
        <v>7391</v>
      </c>
      <c r="K18" s="14">
        <v>9854</v>
      </c>
      <c r="L18" s="14">
        <v>3223</v>
      </c>
      <c r="M18" s="14">
        <v>1787</v>
      </c>
      <c r="N18" s="12">
        <f t="shared" si="2"/>
        <v>94958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404</v>
      </c>
      <c r="C19" s="14">
        <v>431</v>
      </c>
      <c r="D19" s="14">
        <v>232</v>
      </c>
      <c r="E19" s="14">
        <v>32</v>
      </c>
      <c r="F19" s="14">
        <v>322</v>
      </c>
      <c r="G19" s="14">
        <v>573</v>
      </c>
      <c r="H19" s="14">
        <v>408</v>
      </c>
      <c r="I19" s="14">
        <v>289</v>
      </c>
      <c r="J19" s="14">
        <v>191</v>
      </c>
      <c r="K19" s="14">
        <v>196</v>
      </c>
      <c r="L19" s="14">
        <v>118</v>
      </c>
      <c r="M19" s="14">
        <v>65</v>
      </c>
      <c r="N19" s="12">
        <f t="shared" si="2"/>
        <v>3261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129590</v>
      </c>
      <c r="C20" s="18">
        <f>C21+C22+C23</f>
        <v>82144</v>
      </c>
      <c r="D20" s="18">
        <f>D21+D22+D23</f>
        <v>76446</v>
      </c>
      <c r="E20" s="18">
        <f>E21+E22+E23</f>
        <v>10760</v>
      </c>
      <c r="F20" s="18">
        <f aca="true" t="shared" si="6" ref="F20:M20">F21+F22+F23</f>
        <v>67069</v>
      </c>
      <c r="G20" s="18">
        <f t="shared" si="6"/>
        <v>107213</v>
      </c>
      <c r="H20" s="18">
        <f t="shared" si="6"/>
        <v>111294</v>
      </c>
      <c r="I20" s="18">
        <f t="shared" si="6"/>
        <v>105262</v>
      </c>
      <c r="J20" s="18">
        <f t="shared" si="6"/>
        <v>67976</v>
      </c>
      <c r="K20" s="18">
        <f t="shared" si="6"/>
        <v>100779</v>
      </c>
      <c r="L20" s="18">
        <f t="shared" si="6"/>
        <v>40644</v>
      </c>
      <c r="M20" s="18">
        <f t="shared" si="6"/>
        <v>22638</v>
      </c>
      <c r="N20" s="12">
        <f aca="true" t="shared" si="7" ref="N20:N26">SUM(B20:M20)</f>
        <v>921815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69970</v>
      </c>
      <c r="C21" s="14">
        <v>47623</v>
      </c>
      <c r="D21" s="14">
        <v>43338</v>
      </c>
      <c r="E21" s="14">
        <v>6262</v>
      </c>
      <c r="F21" s="14">
        <v>37610</v>
      </c>
      <c r="G21" s="14">
        <v>60711</v>
      </c>
      <c r="H21" s="14">
        <v>65253</v>
      </c>
      <c r="I21" s="14">
        <v>59996</v>
      </c>
      <c r="J21" s="14">
        <v>37403</v>
      </c>
      <c r="K21" s="14">
        <v>54273</v>
      </c>
      <c r="L21" s="14">
        <v>22154</v>
      </c>
      <c r="M21" s="14">
        <v>11888</v>
      </c>
      <c r="N21" s="12">
        <f t="shared" si="7"/>
        <v>516481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57403</v>
      </c>
      <c r="C22" s="14">
        <v>32583</v>
      </c>
      <c r="D22" s="14">
        <v>32060</v>
      </c>
      <c r="E22" s="14">
        <v>4283</v>
      </c>
      <c r="F22" s="14">
        <v>28016</v>
      </c>
      <c r="G22" s="14">
        <v>43742</v>
      </c>
      <c r="H22" s="14">
        <v>44035</v>
      </c>
      <c r="I22" s="14">
        <v>43762</v>
      </c>
      <c r="J22" s="14">
        <v>29306</v>
      </c>
      <c r="K22" s="14">
        <v>44924</v>
      </c>
      <c r="L22" s="14">
        <v>17760</v>
      </c>
      <c r="M22" s="14">
        <v>10341</v>
      </c>
      <c r="N22" s="12">
        <f t="shared" si="7"/>
        <v>388215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2217</v>
      </c>
      <c r="C23" s="14">
        <v>1938</v>
      </c>
      <c r="D23" s="14">
        <v>1048</v>
      </c>
      <c r="E23" s="14">
        <v>215</v>
      </c>
      <c r="F23" s="14">
        <v>1443</v>
      </c>
      <c r="G23" s="14">
        <v>2760</v>
      </c>
      <c r="H23" s="14">
        <v>2006</v>
      </c>
      <c r="I23" s="14">
        <v>1504</v>
      </c>
      <c r="J23" s="14">
        <v>1267</v>
      </c>
      <c r="K23" s="14">
        <v>1582</v>
      </c>
      <c r="L23" s="14">
        <v>730</v>
      </c>
      <c r="M23" s="14">
        <v>409</v>
      </c>
      <c r="N23" s="12">
        <f t="shared" si="7"/>
        <v>17119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157567</v>
      </c>
      <c r="C24" s="14">
        <f>C25+C26</f>
        <v>118576</v>
      </c>
      <c r="D24" s="14">
        <f>D25+D26</f>
        <v>114857</v>
      </c>
      <c r="E24" s="14">
        <f>E25+E26</f>
        <v>18764</v>
      </c>
      <c r="F24" s="14">
        <f aca="true" t="shared" si="8" ref="F24:M24">F25+F26</f>
        <v>113069</v>
      </c>
      <c r="G24" s="14">
        <f t="shared" si="8"/>
        <v>173653</v>
      </c>
      <c r="H24" s="14">
        <f t="shared" si="8"/>
        <v>145451</v>
      </c>
      <c r="I24" s="14">
        <f t="shared" si="8"/>
        <v>116864</v>
      </c>
      <c r="J24" s="14">
        <f t="shared" si="8"/>
        <v>86849</v>
      </c>
      <c r="K24" s="14">
        <f t="shared" si="8"/>
        <v>94161</v>
      </c>
      <c r="L24" s="14">
        <f t="shared" si="8"/>
        <v>31328</v>
      </c>
      <c r="M24" s="14">
        <f t="shared" si="8"/>
        <v>18337</v>
      </c>
      <c r="N24" s="12">
        <f t="shared" si="7"/>
        <v>1189476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71227</v>
      </c>
      <c r="C25" s="14">
        <v>60216</v>
      </c>
      <c r="D25" s="14">
        <v>58445</v>
      </c>
      <c r="E25" s="14">
        <v>10401</v>
      </c>
      <c r="F25" s="14">
        <v>55992</v>
      </c>
      <c r="G25" s="14">
        <v>90438</v>
      </c>
      <c r="H25" s="14">
        <v>80329</v>
      </c>
      <c r="I25" s="14">
        <v>55132</v>
      </c>
      <c r="J25" s="14">
        <v>46919</v>
      </c>
      <c r="K25" s="14">
        <v>43740</v>
      </c>
      <c r="L25" s="14">
        <v>15447</v>
      </c>
      <c r="M25" s="14">
        <v>7873</v>
      </c>
      <c r="N25" s="12">
        <f t="shared" si="7"/>
        <v>596159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86340</v>
      </c>
      <c r="C26" s="14">
        <v>58360</v>
      </c>
      <c r="D26" s="14">
        <v>56412</v>
      </c>
      <c r="E26" s="14">
        <v>8363</v>
      </c>
      <c r="F26" s="14">
        <v>57077</v>
      </c>
      <c r="G26" s="14">
        <v>83215</v>
      </c>
      <c r="H26" s="14">
        <v>65122</v>
      </c>
      <c r="I26" s="14">
        <v>61732</v>
      </c>
      <c r="J26" s="14">
        <v>39930</v>
      </c>
      <c r="K26" s="14">
        <v>50421</v>
      </c>
      <c r="L26" s="14">
        <v>15881</v>
      </c>
      <c r="M26" s="14">
        <v>10464</v>
      </c>
      <c r="N26" s="12">
        <f t="shared" si="7"/>
        <v>593317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1048944.55626308</v>
      </c>
      <c r="C36" s="61">
        <f aca="true" t="shared" si="11" ref="C36:M36">C37+C38+C39+C40</f>
        <v>751243.5176479999</v>
      </c>
      <c r="D36" s="61">
        <f t="shared" si="11"/>
        <v>719337.4617898499</v>
      </c>
      <c r="E36" s="61">
        <f t="shared" si="11"/>
        <v>139688.0895224</v>
      </c>
      <c r="F36" s="61">
        <f t="shared" si="11"/>
        <v>719175.2106336</v>
      </c>
      <c r="G36" s="61">
        <f t="shared" si="11"/>
        <v>912674.0994000001</v>
      </c>
      <c r="H36" s="61">
        <f t="shared" si="11"/>
        <v>956940.1197</v>
      </c>
      <c r="I36" s="61">
        <f t="shared" si="11"/>
        <v>830864.6600984</v>
      </c>
      <c r="J36" s="61">
        <f t="shared" si="11"/>
        <v>657478.6264348001</v>
      </c>
      <c r="K36" s="61">
        <f t="shared" si="11"/>
        <v>753886.2933993599</v>
      </c>
      <c r="L36" s="61">
        <f t="shared" si="11"/>
        <v>374281.57447495</v>
      </c>
      <c r="M36" s="61">
        <f t="shared" si="11"/>
        <v>216430.33155008</v>
      </c>
      <c r="N36" s="61">
        <f>N37+N38+N39+N40</f>
        <v>8080944.54091452</v>
      </c>
    </row>
    <row r="37" spans="1:14" ht="18.75" customHeight="1">
      <c r="A37" s="58" t="s">
        <v>55</v>
      </c>
      <c r="B37" s="55">
        <f aca="true" t="shared" si="12" ref="B37:M37">B29*B7</f>
        <v>1048889.4216</v>
      </c>
      <c r="C37" s="55">
        <f t="shared" si="12"/>
        <v>751099.8143999999</v>
      </c>
      <c r="D37" s="55">
        <f t="shared" si="12"/>
        <v>709218.3955999999</v>
      </c>
      <c r="E37" s="55">
        <f t="shared" si="12"/>
        <v>139389.2511</v>
      </c>
      <c r="F37" s="55">
        <f t="shared" si="12"/>
        <v>719171.648</v>
      </c>
      <c r="G37" s="55">
        <f t="shared" si="12"/>
        <v>912782.0605</v>
      </c>
      <c r="H37" s="55">
        <f t="shared" si="12"/>
        <v>956767.1444999999</v>
      </c>
      <c r="I37" s="55">
        <f t="shared" si="12"/>
        <v>830779.8448</v>
      </c>
      <c r="J37" s="55">
        <f t="shared" si="12"/>
        <v>657295.4284000001</v>
      </c>
      <c r="K37" s="55">
        <f t="shared" si="12"/>
        <v>753562.8034</v>
      </c>
      <c r="L37" s="55">
        <f t="shared" si="12"/>
        <v>374133.8635</v>
      </c>
      <c r="M37" s="55">
        <f t="shared" si="12"/>
        <v>216370.1699</v>
      </c>
      <c r="N37" s="57">
        <f>SUM(B37:M37)</f>
        <v>8069459.8456999995</v>
      </c>
    </row>
    <row r="38" spans="1:14" ht="18.75" customHeight="1">
      <c r="A38" s="58" t="s">
        <v>56</v>
      </c>
      <c r="B38" s="55">
        <f aca="true" t="shared" si="13" ref="B38:M38">B30*B7</f>
        <v>-3201.94533692</v>
      </c>
      <c r="C38" s="55">
        <f t="shared" si="13"/>
        <v>-2248.8167519999997</v>
      </c>
      <c r="D38" s="55">
        <f t="shared" si="13"/>
        <v>-2168.90381015</v>
      </c>
      <c r="E38" s="55">
        <f t="shared" si="13"/>
        <v>-347.4415776</v>
      </c>
      <c r="F38" s="55">
        <f t="shared" si="13"/>
        <v>-2157.8373664</v>
      </c>
      <c r="G38" s="55">
        <f t="shared" si="13"/>
        <v>-2770.1211000000003</v>
      </c>
      <c r="H38" s="55">
        <f t="shared" si="13"/>
        <v>-2724.5848</v>
      </c>
      <c r="I38" s="55">
        <f t="shared" si="13"/>
        <v>-2461.7847016</v>
      </c>
      <c r="J38" s="55">
        <f t="shared" si="13"/>
        <v>-1935.4019652</v>
      </c>
      <c r="K38" s="55">
        <f t="shared" si="13"/>
        <v>-2278.75000064</v>
      </c>
      <c r="L38" s="55">
        <f t="shared" si="13"/>
        <v>-1123.44902505</v>
      </c>
      <c r="M38" s="55">
        <f t="shared" si="13"/>
        <v>-658.87834992</v>
      </c>
      <c r="N38" s="25">
        <f>SUM(B38:M38)</f>
        <v>-24077.91478548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-83478.4</v>
      </c>
      <c r="C42" s="25">
        <f aca="true" t="shared" si="15" ref="C42:M42">+C43+C46+C54+C55</f>
        <v>-84626</v>
      </c>
      <c r="D42" s="25">
        <f t="shared" si="15"/>
        <v>-59682.8</v>
      </c>
      <c r="E42" s="25">
        <f t="shared" si="15"/>
        <v>-7623.4</v>
      </c>
      <c r="F42" s="25">
        <f t="shared" si="15"/>
        <v>-50448.8</v>
      </c>
      <c r="G42" s="25">
        <f t="shared" si="15"/>
        <v>-93666.2</v>
      </c>
      <c r="H42" s="25">
        <f t="shared" si="15"/>
        <v>-109107.8</v>
      </c>
      <c r="I42" s="25">
        <f t="shared" si="15"/>
        <v>-54697.2</v>
      </c>
      <c r="J42" s="25">
        <f t="shared" si="15"/>
        <v>-66754.6</v>
      </c>
      <c r="K42" s="25">
        <f t="shared" si="15"/>
        <v>-53701.6</v>
      </c>
      <c r="L42" s="25">
        <f t="shared" si="15"/>
        <v>-35621.2</v>
      </c>
      <c r="M42" s="25">
        <f t="shared" si="15"/>
        <v>-23636</v>
      </c>
      <c r="N42" s="25">
        <f>+N43+N46+N54+N55</f>
        <v>-723043.9999999999</v>
      </c>
    </row>
    <row r="43" spans="1:14" ht="18.75" customHeight="1">
      <c r="A43" s="17" t="s">
        <v>60</v>
      </c>
      <c r="B43" s="26">
        <f>B44+B45</f>
        <v>-83478.4</v>
      </c>
      <c r="C43" s="26">
        <f>C44+C45</f>
        <v>-84626</v>
      </c>
      <c r="D43" s="26">
        <f>D44+D45</f>
        <v>-59682.8</v>
      </c>
      <c r="E43" s="26">
        <f>E44+E45</f>
        <v>-6623.4</v>
      </c>
      <c r="F43" s="26">
        <f aca="true" t="shared" si="16" ref="F43:M43">F44+F45</f>
        <v>-50448.8</v>
      </c>
      <c r="G43" s="26">
        <f t="shared" si="16"/>
        <v>-93666.2</v>
      </c>
      <c r="H43" s="26">
        <f t="shared" si="16"/>
        <v>-108607.8</v>
      </c>
      <c r="I43" s="26">
        <f t="shared" si="16"/>
        <v>-54697.2</v>
      </c>
      <c r="J43" s="26">
        <f t="shared" si="16"/>
        <v>-66754.6</v>
      </c>
      <c r="K43" s="26">
        <f t="shared" si="16"/>
        <v>-53701.6</v>
      </c>
      <c r="L43" s="26">
        <f t="shared" si="16"/>
        <v>-35621.2</v>
      </c>
      <c r="M43" s="26">
        <f t="shared" si="16"/>
        <v>-23636</v>
      </c>
      <c r="N43" s="25">
        <f aca="true" t="shared" si="17" ref="N43:N55">SUM(B43:M43)</f>
        <v>-721543.9999999999</v>
      </c>
    </row>
    <row r="44" spans="1:25" ht="18.75" customHeight="1">
      <c r="A44" s="13" t="s">
        <v>61</v>
      </c>
      <c r="B44" s="20">
        <f>ROUND(-B9*$D$3,2)</f>
        <v>-83478.4</v>
      </c>
      <c r="C44" s="20">
        <f>ROUND(-C9*$D$3,2)</f>
        <v>-84626</v>
      </c>
      <c r="D44" s="20">
        <f>ROUND(-D9*$D$3,2)</f>
        <v>-59682.8</v>
      </c>
      <c r="E44" s="20">
        <f>ROUND(-E9*$D$3,2)</f>
        <v>-6623.4</v>
      </c>
      <c r="F44" s="20">
        <f aca="true" t="shared" si="18" ref="F44:M44">ROUND(-F9*$D$3,2)</f>
        <v>-50448.8</v>
      </c>
      <c r="G44" s="20">
        <f t="shared" si="18"/>
        <v>-93666.2</v>
      </c>
      <c r="H44" s="20">
        <f t="shared" si="18"/>
        <v>-108607.8</v>
      </c>
      <c r="I44" s="20">
        <f t="shared" si="18"/>
        <v>-54697.2</v>
      </c>
      <c r="J44" s="20">
        <f t="shared" si="18"/>
        <v>-66754.6</v>
      </c>
      <c r="K44" s="20">
        <f t="shared" si="18"/>
        <v>-53701.6</v>
      </c>
      <c r="L44" s="20">
        <f t="shared" si="18"/>
        <v>-35621.2</v>
      </c>
      <c r="M44" s="20">
        <f t="shared" si="18"/>
        <v>-23636</v>
      </c>
      <c r="N44" s="47">
        <f t="shared" si="17"/>
        <v>-721543.9999999999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965466.1562630801</v>
      </c>
      <c r="C57" s="29">
        <f t="shared" si="21"/>
        <v>666617.5176479999</v>
      </c>
      <c r="D57" s="29">
        <f t="shared" si="21"/>
        <v>659654.6617898499</v>
      </c>
      <c r="E57" s="29">
        <f t="shared" si="21"/>
        <v>132064.6895224</v>
      </c>
      <c r="F57" s="29">
        <f t="shared" si="21"/>
        <v>668726.4106336</v>
      </c>
      <c r="G57" s="29">
        <f t="shared" si="21"/>
        <v>819007.8994000001</v>
      </c>
      <c r="H57" s="29">
        <f t="shared" si="21"/>
        <v>847832.3197</v>
      </c>
      <c r="I57" s="29">
        <f t="shared" si="21"/>
        <v>776167.4600984</v>
      </c>
      <c r="J57" s="29">
        <f t="shared" si="21"/>
        <v>590724.0264348001</v>
      </c>
      <c r="K57" s="29">
        <f t="shared" si="21"/>
        <v>700184.6933993599</v>
      </c>
      <c r="L57" s="29">
        <f t="shared" si="21"/>
        <v>338660.37447494996</v>
      </c>
      <c r="M57" s="29">
        <f t="shared" si="21"/>
        <v>192794.33155008</v>
      </c>
      <c r="N57" s="29">
        <f>SUM(B57:M57)</f>
        <v>7357900.540914521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965466.1499999999</v>
      </c>
      <c r="C60" s="36">
        <f aca="true" t="shared" si="22" ref="C60:M60">SUM(C61:C74)</f>
        <v>666617.52</v>
      </c>
      <c r="D60" s="36">
        <f t="shared" si="22"/>
        <v>659654.67</v>
      </c>
      <c r="E60" s="36">
        <f t="shared" si="22"/>
        <v>132064.69</v>
      </c>
      <c r="F60" s="36">
        <f t="shared" si="22"/>
        <v>668726.41</v>
      </c>
      <c r="G60" s="36">
        <f t="shared" si="22"/>
        <v>819007.9</v>
      </c>
      <c r="H60" s="36">
        <f t="shared" si="22"/>
        <v>847832.3200000001</v>
      </c>
      <c r="I60" s="36">
        <f t="shared" si="22"/>
        <v>776167.46</v>
      </c>
      <c r="J60" s="36">
        <f t="shared" si="22"/>
        <v>590724.03</v>
      </c>
      <c r="K60" s="36">
        <f t="shared" si="22"/>
        <v>700184.69</v>
      </c>
      <c r="L60" s="36">
        <f t="shared" si="22"/>
        <v>338660.37</v>
      </c>
      <c r="M60" s="36">
        <f t="shared" si="22"/>
        <v>192794.33</v>
      </c>
      <c r="N60" s="29">
        <f>SUM(N61:N74)</f>
        <v>7357900.54</v>
      </c>
    </row>
    <row r="61" spans="1:15" ht="18.75" customHeight="1">
      <c r="A61" s="17" t="s">
        <v>75</v>
      </c>
      <c r="B61" s="36">
        <v>187292.33</v>
      </c>
      <c r="C61" s="36">
        <v>196463.2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383755.53</v>
      </c>
      <c r="O61"/>
    </row>
    <row r="62" spans="1:15" ht="18.75" customHeight="1">
      <c r="A62" s="17" t="s">
        <v>76</v>
      </c>
      <c r="B62" s="36">
        <v>778173.82</v>
      </c>
      <c r="C62" s="36">
        <v>470154.32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1248328.14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659654.67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659654.67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132064.69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132064.69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668726.41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668726.41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819007.9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819007.9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668027.5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668027.5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179804.82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179804.82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776167.46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776167.46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590724.03</v>
      </c>
      <c r="K70" s="35">
        <v>0</v>
      </c>
      <c r="L70" s="35">
        <v>0</v>
      </c>
      <c r="M70" s="35">
        <v>0</v>
      </c>
      <c r="N70" s="29">
        <f t="shared" si="23"/>
        <v>590724.03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700184.69</v>
      </c>
      <c r="L71" s="35">
        <v>0</v>
      </c>
      <c r="M71" s="62"/>
      <c r="N71" s="26">
        <f t="shared" si="23"/>
        <v>700184.69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338660.37</v>
      </c>
      <c r="M72" s="35">
        <v>0</v>
      </c>
      <c r="N72" s="29">
        <f t="shared" si="23"/>
        <v>338660.37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192794.33</v>
      </c>
      <c r="N73" s="26">
        <f t="shared" si="23"/>
        <v>192794.33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2.2727287454680565</v>
      </c>
      <c r="C78" s="45">
        <v>2.2327336862241025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1.9788042085198232</v>
      </c>
      <c r="C79" s="45">
        <v>1.8662720401782418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1.814780798700732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2.525502875059211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2.1190104971054122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1.680301235545262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1.976254359097177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1.933344717506967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1.9197959742377328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2.1625025537594236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2.067787280365565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2.45486881890893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2.4049685147742603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2017-03-22T13:35:08Z</dcterms:modified>
  <cp:category/>
  <cp:version/>
  <cp:contentType/>
  <cp:contentStatus/>
</cp:coreProperties>
</file>