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<sst xmlns="http://schemas.openxmlformats.org/spreadsheetml/2006/main" count="105" uniqueCount="103">
  <si>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</si>
  <si>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</si>
  <si>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</si>
  <si>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</si>
  <si>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</si>
  <si>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</si>
  <si>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</si>
  <si>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</si>
  <si>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</si>
  <si>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</si>
  <si>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</si>
  <si>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</si>
  <si>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</si>
  <si>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</si>
  <si>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</si>
  <si>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</si>
  <si>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</si>
  <si>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</si>
  <si>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</si>
  <si>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</si>
  <si>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</si>
  <si>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</si>
  <si>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</si>
  <si>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</si>
  <si>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</si>
  <si>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</si>
  <si>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</si>
  <si>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</si>
  <si>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</si>
  <si>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</si>
  <si>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</si>
  <si>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</si>
  <si>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</si>
  <si>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</si>
  <si>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</si>
  <si>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</si>
  <si>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</si>
  <si>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</si>
  <si>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</si>
  <si>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</si>
  <si>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</si>
  <si>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</si>
  <si>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</si>
  <si>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</si>
  <si>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</si>
  <si>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</si>
  <si>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</si>
  <si>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</si>
  <si>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</si>
  <si>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</si>
  <si>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</si>
  <si>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</si>
  <si>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</si>
  <si>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</si>
  <si>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</si>
  <si>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</si>
  <si>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</si>
  <si>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</si>
  <si>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</si>
  <si>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</si>
  <si>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</si>
  <si>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</si>
  <si>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</si>
  <si>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</si>
  <si>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</si>
  <si>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</si>
  <si>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</si>
  <si>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</si>
  <si>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</si>
  <si>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</si>
  <si>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</si>
  <si>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</si>
  <si>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</si>
  <si>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</si>
  <si>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</si>
  <si>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</si>
  <si>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</si>
  <si>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</si>
  <si>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</si>
  <si>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</si>
  <si>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</si>
  <si>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</si>
  <si>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</si>
  <si>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</si>
  <si>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</si>
  <si>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</si>
  <si>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</si>
  <si>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</si>
  <si>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</si>
  <si>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</si>
  <si>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</si>
  <si>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</si>
  <si>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</si>
  <si>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</si>
  <si>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</si>
  <si>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</si>
  <si>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</si>
  <si>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</si>
  <si>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</si>
  <si>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</si>
  <si>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</si>
  <si>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</si>
  <si>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11/03/17 - VENCIMENTO 22/03/17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</si>
</sst>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171" fontId="0" fillId="0" borderId="0" xfId="52" applyFont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13.50390625" style="1" bestFit="1" customWidth="1"/>
    <col min="17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376621</v>
      </c>
      <c r="C7" s="10">
        <f>C8+C20+C24</f>
        <v>251819</v>
      </c>
      <c r="D7" s="10">
        <f>D8+D20+D24</f>
        <v>308000</v>
      </c>
      <c r="E7" s="10">
        <f>E8+E20+E24</f>
        <v>45591</v>
      </c>
      <c r="F7" s="10">
        <f aca="true" t="shared" si="0" ref="F7:M7">F8+F20+F24</f>
        <v>245787</v>
      </c>
      <c r="G7" s="10">
        <f t="shared" si="0"/>
        <v>381653</v>
      </c>
      <c r="H7" s="10">
        <f t="shared" si="0"/>
        <v>344149</v>
      </c>
      <c r="I7" s="10">
        <f t="shared" si="0"/>
        <v>330433</v>
      </c>
      <c r="J7" s="10">
        <f t="shared" si="0"/>
        <v>229938</v>
      </c>
      <c r="K7" s="10">
        <f t="shared" si="0"/>
        <v>306049</v>
      </c>
      <c r="L7" s="10">
        <f t="shared" si="0"/>
        <v>101611</v>
      </c>
      <c r="M7" s="10">
        <f t="shared" si="0"/>
        <v>57809</v>
      </c>
      <c r="N7" s="10">
        <f>+N8+N20+N24</f>
        <v>2979460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177055</v>
      </c>
      <c r="C8" s="12">
        <f>+C9+C12+C16</f>
        <v>126803</v>
      </c>
      <c r="D8" s="12">
        <f>+D9+D12+D16</f>
        <v>162914</v>
      </c>
      <c r="E8" s="12">
        <f>+E9+E12+E16</f>
        <v>22125</v>
      </c>
      <c r="F8" s="12">
        <f aca="true" t="shared" si="1" ref="F8:M8">+F9+F12+F16</f>
        <v>119955</v>
      </c>
      <c r="G8" s="12">
        <f t="shared" si="1"/>
        <v>191530</v>
      </c>
      <c r="H8" s="12">
        <f t="shared" si="1"/>
        <v>171003</v>
      </c>
      <c r="I8" s="12">
        <f t="shared" si="1"/>
        <v>166024</v>
      </c>
      <c r="J8" s="12">
        <f t="shared" si="1"/>
        <v>118946</v>
      </c>
      <c r="K8" s="12">
        <f t="shared" si="1"/>
        <v>153106</v>
      </c>
      <c r="L8" s="12">
        <f t="shared" si="1"/>
        <v>55752</v>
      </c>
      <c r="M8" s="12">
        <f t="shared" si="1"/>
        <v>33573</v>
      </c>
      <c r="N8" s="12">
        <f>SUM(B8:M8)</f>
        <v>1498786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20884</v>
      </c>
      <c r="C9" s="14">
        <v>18923</v>
      </c>
      <c r="D9" s="14">
        <v>16265</v>
      </c>
      <c r="E9" s="14">
        <v>1732</v>
      </c>
      <c r="F9" s="14">
        <v>12404</v>
      </c>
      <c r="G9" s="14">
        <v>22714</v>
      </c>
      <c r="H9" s="14">
        <v>26235</v>
      </c>
      <c r="I9" s="14">
        <v>13797</v>
      </c>
      <c r="J9" s="14">
        <v>16694</v>
      </c>
      <c r="K9" s="14">
        <v>15458</v>
      </c>
      <c r="L9" s="14">
        <v>7555</v>
      </c>
      <c r="M9" s="14">
        <v>4721</v>
      </c>
      <c r="N9" s="12">
        <f aca="true" t="shared" si="2" ref="N9:N19">SUM(B9:M9)</f>
        <v>177382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20884</v>
      </c>
      <c r="C10" s="14">
        <f>+C9-C11</f>
        <v>18923</v>
      </c>
      <c r="D10" s="14">
        <f>+D9-D11</f>
        <v>16265</v>
      </c>
      <c r="E10" s="14">
        <f>+E9-E11</f>
        <v>1732</v>
      </c>
      <c r="F10" s="14">
        <f aca="true" t="shared" si="3" ref="F10:M10">+F9-F11</f>
        <v>12404</v>
      </c>
      <c r="G10" s="14">
        <f t="shared" si="3"/>
        <v>22714</v>
      </c>
      <c r="H10" s="14">
        <f t="shared" si="3"/>
        <v>26235</v>
      </c>
      <c r="I10" s="14">
        <f t="shared" si="3"/>
        <v>13797</v>
      </c>
      <c r="J10" s="14">
        <f t="shared" si="3"/>
        <v>16694</v>
      </c>
      <c r="K10" s="14">
        <f t="shared" si="3"/>
        <v>15458</v>
      </c>
      <c r="L10" s="14">
        <f t="shared" si="3"/>
        <v>7555</v>
      </c>
      <c r="M10" s="14">
        <f t="shared" si="3"/>
        <v>4721</v>
      </c>
      <c r="N10" s="12">
        <f t="shared" si="2"/>
        <v>177382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130545</v>
      </c>
      <c r="C12" s="14">
        <f>C13+C14+C15</f>
        <v>92091</v>
      </c>
      <c r="D12" s="14">
        <f>D13+D14+D15</f>
        <v>125742</v>
      </c>
      <c r="E12" s="14">
        <f>E13+E14+E15</f>
        <v>17660</v>
      </c>
      <c r="F12" s="14">
        <f aca="true" t="shared" si="4" ref="F12:M12">F13+F14+F15</f>
        <v>91490</v>
      </c>
      <c r="G12" s="14">
        <f t="shared" si="4"/>
        <v>143008</v>
      </c>
      <c r="H12" s="14">
        <f t="shared" si="4"/>
        <v>122506</v>
      </c>
      <c r="I12" s="14">
        <f t="shared" si="4"/>
        <v>128346</v>
      </c>
      <c r="J12" s="14">
        <f t="shared" si="4"/>
        <v>85740</v>
      </c>
      <c r="K12" s="14">
        <f t="shared" si="4"/>
        <v>112533</v>
      </c>
      <c r="L12" s="14">
        <f t="shared" si="4"/>
        <v>41215</v>
      </c>
      <c r="M12" s="14">
        <f t="shared" si="4"/>
        <v>25241</v>
      </c>
      <c r="N12" s="12">
        <f t="shared" si="2"/>
        <v>1116117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65720</v>
      </c>
      <c r="C13" s="14">
        <v>48491</v>
      </c>
      <c r="D13" s="14">
        <v>63511</v>
      </c>
      <c r="E13" s="14">
        <v>9059</v>
      </c>
      <c r="F13" s="14">
        <v>46477</v>
      </c>
      <c r="G13" s="14">
        <v>72904</v>
      </c>
      <c r="H13" s="14">
        <v>65249</v>
      </c>
      <c r="I13" s="14">
        <v>66808</v>
      </c>
      <c r="J13" s="14">
        <v>42989</v>
      </c>
      <c r="K13" s="14">
        <v>55242</v>
      </c>
      <c r="L13" s="14">
        <v>19912</v>
      </c>
      <c r="M13" s="14">
        <v>11910</v>
      </c>
      <c r="N13" s="12">
        <f t="shared" si="2"/>
        <v>568272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62685</v>
      </c>
      <c r="C14" s="14">
        <v>41226</v>
      </c>
      <c r="D14" s="14">
        <v>60635</v>
      </c>
      <c r="E14" s="14">
        <v>8185</v>
      </c>
      <c r="F14" s="14">
        <v>43197</v>
      </c>
      <c r="G14" s="14">
        <v>66099</v>
      </c>
      <c r="H14" s="14">
        <v>54739</v>
      </c>
      <c r="I14" s="14">
        <v>59996</v>
      </c>
      <c r="J14" s="14">
        <v>41140</v>
      </c>
      <c r="K14" s="14">
        <v>55771</v>
      </c>
      <c r="L14" s="14">
        <v>20608</v>
      </c>
      <c r="M14" s="14">
        <v>12982</v>
      </c>
      <c r="N14" s="12">
        <f t="shared" si="2"/>
        <v>527263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2140</v>
      </c>
      <c r="C15" s="14">
        <v>2374</v>
      </c>
      <c r="D15" s="14">
        <v>1596</v>
      </c>
      <c r="E15" s="14">
        <v>416</v>
      </c>
      <c r="F15" s="14">
        <v>1816</v>
      </c>
      <c r="G15" s="14">
        <v>4005</v>
      </c>
      <c r="H15" s="14">
        <v>2518</v>
      </c>
      <c r="I15" s="14">
        <v>1542</v>
      </c>
      <c r="J15" s="14">
        <v>1611</v>
      </c>
      <c r="K15" s="14">
        <v>1520</v>
      </c>
      <c r="L15" s="14">
        <v>695</v>
      </c>
      <c r="M15" s="14">
        <v>349</v>
      </c>
      <c r="N15" s="12">
        <f t="shared" si="2"/>
        <v>20582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25626</v>
      </c>
      <c r="C16" s="14">
        <f>C17+C18+C19</f>
        <v>15789</v>
      </c>
      <c r="D16" s="14">
        <f>D17+D18+D19</f>
        <v>20907</v>
      </c>
      <c r="E16" s="14">
        <f>E17+E18+E19</f>
        <v>2733</v>
      </c>
      <c r="F16" s="14">
        <f aca="true" t="shared" si="5" ref="F16:M16">F17+F18+F19</f>
        <v>16061</v>
      </c>
      <c r="G16" s="14">
        <f t="shared" si="5"/>
        <v>25808</v>
      </c>
      <c r="H16" s="14">
        <f t="shared" si="5"/>
        <v>22262</v>
      </c>
      <c r="I16" s="14">
        <f t="shared" si="5"/>
        <v>23881</v>
      </c>
      <c r="J16" s="14">
        <f t="shared" si="5"/>
        <v>16512</v>
      </c>
      <c r="K16" s="14">
        <f t="shared" si="5"/>
        <v>25115</v>
      </c>
      <c r="L16" s="14">
        <f t="shared" si="5"/>
        <v>6982</v>
      </c>
      <c r="M16" s="14">
        <f t="shared" si="5"/>
        <v>3611</v>
      </c>
      <c r="N16" s="12">
        <f t="shared" si="2"/>
        <v>205287</v>
      </c>
    </row>
    <row r="17" spans="1:25" ht="18.75" customHeight="1">
      <c r="A17" s="15" t="s">
        <v>16</v>
      </c>
      <c r="B17" s="14">
        <v>15528</v>
      </c>
      <c r="C17" s="14">
        <v>10191</v>
      </c>
      <c r="D17" s="14">
        <v>11308</v>
      </c>
      <c r="E17" s="14">
        <v>1648</v>
      </c>
      <c r="F17" s="14">
        <v>9422</v>
      </c>
      <c r="G17" s="14">
        <v>15652</v>
      </c>
      <c r="H17" s="14">
        <v>13696</v>
      </c>
      <c r="I17" s="14">
        <v>15227</v>
      </c>
      <c r="J17" s="14">
        <v>10014</v>
      </c>
      <c r="K17" s="14">
        <v>15590</v>
      </c>
      <c r="L17" s="14">
        <v>4249</v>
      </c>
      <c r="M17" s="14">
        <v>2110</v>
      </c>
      <c r="N17" s="12">
        <f t="shared" si="2"/>
        <v>124635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9872</v>
      </c>
      <c r="C18" s="14">
        <v>5391</v>
      </c>
      <c r="D18" s="14">
        <v>9464</v>
      </c>
      <c r="E18" s="14">
        <v>1062</v>
      </c>
      <c r="F18" s="14">
        <v>6453</v>
      </c>
      <c r="G18" s="14">
        <v>9850</v>
      </c>
      <c r="H18" s="14">
        <v>8355</v>
      </c>
      <c r="I18" s="14">
        <v>8475</v>
      </c>
      <c r="J18" s="14">
        <v>6361</v>
      </c>
      <c r="K18" s="14">
        <v>9355</v>
      </c>
      <c r="L18" s="14">
        <v>2671</v>
      </c>
      <c r="M18" s="14">
        <v>1465</v>
      </c>
      <c r="N18" s="12">
        <f t="shared" si="2"/>
        <v>78774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226</v>
      </c>
      <c r="C19" s="14">
        <v>207</v>
      </c>
      <c r="D19" s="14">
        <v>135</v>
      </c>
      <c r="E19" s="14">
        <v>23</v>
      </c>
      <c r="F19" s="14">
        <v>186</v>
      </c>
      <c r="G19" s="14">
        <v>306</v>
      </c>
      <c r="H19" s="14">
        <v>211</v>
      </c>
      <c r="I19" s="14">
        <v>179</v>
      </c>
      <c r="J19" s="14">
        <v>137</v>
      </c>
      <c r="K19" s="14">
        <v>170</v>
      </c>
      <c r="L19" s="14">
        <v>62</v>
      </c>
      <c r="M19" s="14">
        <v>36</v>
      </c>
      <c r="N19" s="12">
        <f t="shared" si="2"/>
        <v>1878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91804</v>
      </c>
      <c r="C20" s="18">
        <f>C21+C22+C23</f>
        <v>52936</v>
      </c>
      <c r="D20" s="18">
        <f>D21+D22+D23</f>
        <v>62023</v>
      </c>
      <c r="E20" s="18">
        <f>E21+E22+E23</f>
        <v>9205</v>
      </c>
      <c r="F20" s="18">
        <f aca="true" t="shared" si="6" ref="F20:M20">F21+F22+F23</f>
        <v>50509</v>
      </c>
      <c r="G20" s="18">
        <f t="shared" si="6"/>
        <v>76095</v>
      </c>
      <c r="H20" s="18">
        <f t="shared" si="6"/>
        <v>77111</v>
      </c>
      <c r="I20" s="18">
        <f t="shared" si="6"/>
        <v>80360</v>
      </c>
      <c r="J20" s="18">
        <f t="shared" si="6"/>
        <v>49090</v>
      </c>
      <c r="K20" s="18">
        <f t="shared" si="6"/>
        <v>82163</v>
      </c>
      <c r="L20" s="18">
        <f t="shared" si="6"/>
        <v>25666</v>
      </c>
      <c r="M20" s="18">
        <f t="shared" si="6"/>
        <v>13731</v>
      </c>
      <c r="N20" s="12">
        <f aca="true" t="shared" si="7" ref="N20:N26">SUM(B20:M20)</f>
        <v>670693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49951</v>
      </c>
      <c r="C21" s="14">
        <v>31174</v>
      </c>
      <c r="D21" s="14">
        <v>34166</v>
      </c>
      <c r="E21" s="14">
        <v>5264</v>
      </c>
      <c r="F21" s="14">
        <v>28027</v>
      </c>
      <c r="G21" s="14">
        <v>42240</v>
      </c>
      <c r="H21" s="14">
        <v>45398</v>
      </c>
      <c r="I21" s="14">
        <v>45176</v>
      </c>
      <c r="J21" s="14">
        <v>27039</v>
      </c>
      <c r="K21" s="14">
        <v>42778</v>
      </c>
      <c r="L21" s="14">
        <v>13466</v>
      </c>
      <c r="M21" s="14">
        <v>7227</v>
      </c>
      <c r="N21" s="12">
        <f t="shared" si="7"/>
        <v>371906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40751</v>
      </c>
      <c r="C22" s="14">
        <v>20887</v>
      </c>
      <c r="D22" s="14">
        <v>27315</v>
      </c>
      <c r="E22" s="14">
        <v>3813</v>
      </c>
      <c r="F22" s="14">
        <v>21787</v>
      </c>
      <c r="G22" s="14">
        <v>32465</v>
      </c>
      <c r="H22" s="14">
        <v>30798</v>
      </c>
      <c r="I22" s="14">
        <v>34447</v>
      </c>
      <c r="J22" s="14">
        <v>21416</v>
      </c>
      <c r="K22" s="14">
        <v>38554</v>
      </c>
      <c r="L22" s="14">
        <v>11882</v>
      </c>
      <c r="M22" s="14">
        <v>6365</v>
      </c>
      <c r="N22" s="12">
        <f t="shared" si="7"/>
        <v>290480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1102</v>
      </c>
      <c r="C23" s="14">
        <v>875</v>
      </c>
      <c r="D23" s="14">
        <v>542</v>
      </c>
      <c r="E23" s="14">
        <v>128</v>
      </c>
      <c r="F23" s="14">
        <v>695</v>
      </c>
      <c r="G23" s="14">
        <v>1390</v>
      </c>
      <c r="H23" s="14">
        <v>915</v>
      </c>
      <c r="I23" s="14">
        <v>737</v>
      </c>
      <c r="J23" s="14">
        <v>635</v>
      </c>
      <c r="K23" s="14">
        <v>831</v>
      </c>
      <c r="L23" s="14">
        <v>318</v>
      </c>
      <c r="M23" s="14">
        <v>139</v>
      </c>
      <c r="N23" s="12">
        <f t="shared" si="7"/>
        <v>8307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107762</v>
      </c>
      <c r="C24" s="14">
        <f>C25+C26</f>
        <v>72080</v>
      </c>
      <c r="D24" s="14">
        <f>D25+D26</f>
        <v>83063</v>
      </c>
      <c r="E24" s="14">
        <f>E25+E26</f>
        <v>14261</v>
      </c>
      <c r="F24" s="14">
        <f aca="true" t="shared" si="8" ref="F24:M24">F25+F26</f>
        <v>75323</v>
      </c>
      <c r="G24" s="14">
        <f t="shared" si="8"/>
        <v>114028</v>
      </c>
      <c r="H24" s="14">
        <f t="shared" si="8"/>
        <v>96035</v>
      </c>
      <c r="I24" s="14">
        <f t="shared" si="8"/>
        <v>84049</v>
      </c>
      <c r="J24" s="14">
        <f t="shared" si="8"/>
        <v>61902</v>
      </c>
      <c r="K24" s="14">
        <f t="shared" si="8"/>
        <v>70780</v>
      </c>
      <c r="L24" s="14">
        <f t="shared" si="8"/>
        <v>20193</v>
      </c>
      <c r="M24" s="14">
        <f t="shared" si="8"/>
        <v>10505</v>
      </c>
      <c r="N24" s="12">
        <f t="shared" si="7"/>
        <v>809981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53042</v>
      </c>
      <c r="C25" s="14">
        <v>40536</v>
      </c>
      <c r="D25" s="14">
        <v>46544</v>
      </c>
      <c r="E25" s="14">
        <v>8447</v>
      </c>
      <c r="F25" s="14">
        <v>41759</v>
      </c>
      <c r="G25" s="14">
        <v>65339</v>
      </c>
      <c r="H25" s="14">
        <v>57482</v>
      </c>
      <c r="I25" s="14">
        <v>42826</v>
      </c>
      <c r="J25" s="14">
        <v>35693</v>
      </c>
      <c r="K25" s="14">
        <v>36365</v>
      </c>
      <c r="L25" s="14">
        <v>10945</v>
      </c>
      <c r="M25" s="14">
        <v>5085</v>
      </c>
      <c r="N25" s="12">
        <f t="shared" si="7"/>
        <v>444063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54720</v>
      </c>
      <c r="C26" s="14">
        <v>31544</v>
      </c>
      <c r="D26" s="14">
        <v>36519</v>
      </c>
      <c r="E26" s="14">
        <v>5814</v>
      </c>
      <c r="F26" s="14">
        <v>33564</v>
      </c>
      <c r="G26" s="14">
        <v>48689</v>
      </c>
      <c r="H26" s="14">
        <v>38553</v>
      </c>
      <c r="I26" s="14">
        <v>41223</v>
      </c>
      <c r="J26" s="14">
        <v>26209</v>
      </c>
      <c r="K26" s="14">
        <v>34415</v>
      </c>
      <c r="L26" s="14">
        <v>9248</v>
      </c>
      <c r="M26" s="14">
        <v>5420</v>
      </c>
      <c r="N26" s="12">
        <f t="shared" si="7"/>
        <v>365918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765163.4193506599</v>
      </c>
      <c r="C36" s="61">
        <f aca="true" t="shared" si="11" ref="C36:M36">C37+C38+C39+C40</f>
        <v>494580.4359795</v>
      </c>
      <c r="D36" s="61">
        <f t="shared" si="11"/>
        <v>569536.9854</v>
      </c>
      <c r="E36" s="61">
        <f t="shared" si="11"/>
        <v>115253.77467439999</v>
      </c>
      <c r="F36" s="61">
        <f t="shared" si="11"/>
        <v>521421.3515433501</v>
      </c>
      <c r="G36" s="61">
        <f t="shared" si="11"/>
        <v>642083.5962</v>
      </c>
      <c r="H36" s="61">
        <f t="shared" si="11"/>
        <v>677739.3341000001</v>
      </c>
      <c r="I36" s="61">
        <f t="shared" si="11"/>
        <v>634966.2178094</v>
      </c>
      <c r="J36" s="61">
        <f t="shared" si="11"/>
        <v>497757.8458734</v>
      </c>
      <c r="K36" s="61">
        <f t="shared" si="11"/>
        <v>633262.03839824</v>
      </c>
      <c r="L36" s="61">
        <f t="shared" si="11"/>
        <v>249865.66513373</v>
      </c>
      <c r="M36" s="61">
        <f t="shared" si="11"/>
        <v>139285.97357504003</v>
      </c>
      <c r="N36" s="61">
        <f>N37+N38+N39+N40</f>
        <v>5940916.63803772</v>
      </c>
    </row>
    <row r="37" spans="1:14" ht="18.75" customHeight="1">
      <c r="A37" s="58" t="s">
        <v>55</v>
      </c>
      <c r="B37" s="55">
        <f aca="true" t="shared" si="12" ref="B37:M37">B29*B7</f>
        <v>764239.3332</v>
      </c>
      <c r="C37" s="55">
        <f t="shared" si="12"/>
        <v>493665.9676</v>
      </c>
      <c r="D37" s="55">
        <f t="shared" si="12"/>
        <v>558958.4</v>
      </c>
      <c r="E37" s="55">
        <f t="shared" si="12"/>
        <v>114893.87909999999</v>
      </c>
      <c r="F37" s="55">
        <f t="shared" si="12"/>
        <v>520822.65300000005</v>
      </c>
      <c r="G37" s="55">
        <f t="shared" si="12"/>
        <v>641367.8665</v>
      </c>
      <c r="H37" s="55">
        <f t="shared" si="12"/>
        <v>676769.0085</v>
      </c>
      <c r="I37" s="55">
        <f t="shared" si="12"/>
        <v>634299.1868</v>
      </c>
      <c r="J37" s="55">
        <f t="shared" si="12"/>
        <v>497102.9622</v>
      </c>
      <c r="K37" s="55">
        <f t="shared" si="12"/>
        <v>632572.6781</v>
      </c>
      <c r="L37" s="55">
        <f t="shared" si="12"/>
        <v>249343.2329</v>
      </c>
      <c r="M37" s="55">
        <f t="shared" si="12"/>
        <v>138990.17870000002</v>
      </c>
      <c r="N37" s="57">
        <f>SUM(B37:M37)</f>
        <v>5923025.3466</v>
      </c>
    </row>
    <row r="38" spans="1:14" ht="18.75" customHeight="1">
      <c r="A38" s="58" t="s">
        <v>56</v>
      </c>
      <c r="B38" s="55">
        <f aca="true" t="shared" si="13" ref="B38:M38">B30*B7</f>
        <v>-2332.99384934</v>
      </c>
      <c r="C38" s="55">
        <f t="shared" si="13"/>
        <v>-1478.0516205</v>
      </c>
      <c r="D38" s="55">
        <f t="shared" si="13"/>
        <v>-1709.3845999999999</v>
      </c>
      <c r="E38" s="55">
        <f t="shared" si="13"/>
        <v>-286.3844256</v>
      </c>
      <c r="F38" s="55">
        <f t="shared" si="13"/>
        <v>-1562.70145665</v>
      </c>
      <c r="G38" s="55">
        <f t="shared" si="13"/>
        <v>-1946.4303000000002</v>
      </c>
      <c r="H38" s="55">
        <f t="shared" si="13"/>
        <v>-1927.2344</v>
      </c>
      <c r="I38" s="55">
        <f t="shared" si="13"/>
        <v>-1879.5689906</v>
      </c>
      <c r="J38" s="55">
        <f t="shared" si="13"/>
        <v>-1463.7163266</v>
      </c>
      <c r="K38" s="55">
        <f t="shared" si="13"/>
        <v>-1912.87970176</v>
      </c>
      <c r="L38" s="55">
        <f t="shared" si="13"/>
        <v>-748.72776627</v>
      </c>
      <c r="M38" s="55">
        <f t="shared" si="13"/>
        <v>-423.24512496</v>
      </c>
      <c r="N38" s="25">
        <f>SUM(B38:M38)</f>
        <v>-17671.318562280005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10126.57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10126.57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-79359.2</v>
      </c>
      <c r="C42" s="25">
        <f aca="true" t="shared" si="15" ref="C42:M42">+C43+C46+C54+C55</f>
        <v>-71907.4</v>
      </c>
      <c r="D42" s="25">
        <f t="shared" si="15"/>
        <v>-61807</v>
      </c>
      <c r="E42" s="25">
        <f t="shared" si="15"/>
        <v>-7581.6</v>
      </c>
      <c r="F42" s="25">
        <f t="shared" si="15"/>
        <v>-47135.2</v>
      </c>
      <c r="G42" s="25">
        <f t="shared" si="15"/>
        <v>-86313.2</v>
      </c>
      <c r="H42" s="25">
        <f t="shared" si="15"/>
        <v>-100193</v>
      </c>
      <c r="I42" s="25">
        <f t="shared" si="15"/>
        <v>-52428.6</v>
      </c>
      <c r="J42" s="25">
        <f t="shared" si="15"/>
        <v>-63437.2</v>
      </c>
      <c r="K42" s="25">
        <f t="shared" si="15"/>
        <v>-58740.4</v>
      </c>
      <c r="L42" s="25">
        <f t="shared" si="15"/>
        <v>-28709</v>
      </c>
      <c r="M42" s="25">
        <f t="shared" si="15"/>
        <v>-17939.8</v>
      </c>
      <c r="N42" s="25">
        <f>+N43+N46+N54+N55</f>
        <v>-675551.6</v>
      </c>
    </row>
    <row r="43" spans="1:14" ht="18.75" customHeight="1">
      <c r="A43" s="17" t="s">
        <v>60</v>
      </c>
      <c r="B43" s="26">
        <f>B44+B45</f>
        <v>-79359.2</v>
      </c>
      <c r="C43" s="26">
        <f>C44+C45</f>
        <v>-71907.4</v>
      </c>
      <c r="D43" s="26">
        <f>D44+D45</f>
        <v>-61807</v>
      </c>
      <c r="E43" s="26">
        <f>E44+E45</f>
        <v>-6581.6</v>
      </c>
      <c r="F43" s="26">
        <f aca="true" t="shared" si="16" ref="F43:M43">F44+F45</f>
        <v>-47135.2</v>
      </c>
      <c r="G43" s="26">
        <f t="shared" si="16"/>
        <v>-86313.2</v>
      </c>
      <c r="H43" s="26">
        <f t="shared" si="16"/>
        <v>-99693</v>
      </c>
      <c r="I43" s="26">
        <f t="shared" si="16"/>
        <v>-52428.6</v>
      </c>
      <c r="J43" s="26">
        <f t="shared" si="16"/>
        <v>-63437.2</v>
      </c>
      <c r="K43" s="26">
        <f t="shared" si="16"/>
        <v>-58740.4</v>
      </c>
      <c r="L43" s="26">
        <f t="shared" si="16"/>
        <v>-28709</v>
      </c>
      <c r="M43" s="26">
        <f t="shared" si="16"/>
        <v>-17939.8</v>
      </c>
      <c r="N43" s="25">
        <f aca="true" t="shared" si="17" ref="N43:N55">SUM(B43:M43)</f>
        <v>-674051.6</v>
      </c>
    </row>
    <row r="44" spans="1:25" ht="18.75" customHeight="1">
      <c r="A44" s="13" t="s">
        <v>61</v>
      </c>
      <c r="B44" s="20">
        <f>ROUND(-B9*$D$3,2)</f>
        <v>-79359.2</v>
      </c>
      <c r="C44" s="20">
        <f>ROUND(-C9*$D$3,2)</f>
        <v>-71907.4</v>
      </c>
      <c r="D44" s="20">
        <f>ROUND(-D9*$D$3,2)</f>
        <v>-61807</v>
      </c>
      <c r="E44" s="20">
        <f>ROUND(-E9*$D$3,2)</f>
        <v>-6581.6</v>
      </c>
      <c r="F44" s="20">
        <f aca="true" t="shared" si="18" ref="F44:M44">ROUND(-F9*$D$3,2)</f>
        <v>-47135.2</v>
      </c>
      <c r="G44" s="20">
        <f t="shared" si="18"/>
        <v>-86313.2</v>
      </c>
      <c r="H44" s="20">
        <f t="shared" si="18"/>
        <v>-99693</v>
      </c>
      <c r="I44" s="20">
        <f t="shared" si="18"/>
        <v>-52428.6</v>
      </c>
      <c r="J44" s="20">
        <f t="shared" si="18"/>
        <v>-63437.2</v>
      </c>
      <c r="K44" s="20">
        <f t="shared" si="18"/>
        <v>-58740.4</v>
      </c>
      <c r="L44" s="20">
        <f t="shared" si="18"/>
        <v>-28709</v>
      </c>
      <c r="M44" s="20">
        <f t="shared" si="18"/>
        <v>-17939.8</v>
      </c>
      <c r="N44" s="47">
        <f t="shared" si="17"/>
        <v>-674051.6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-1000</v>
      </c>
      <c r="F46" s="26">
        <f t="shared" si="20"/>
        <v>0</v>
      </c>
      <c r="G46" s="26">
        <f t="shared" si="20"/>
        <v>0</v>
      </c>
      <c r="H46" s="26">
        <f t="shared" si="20"/>
        <v>-500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-1500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-1000</v>
      </c>
      <c r="F49" s="24">
        <v>0</v>
      </c>
      <c r="G49" s="24">
        <v>0</v>
      </c>
      <c r="H49" s="24">
        <v>-500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-1500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685804.21935066</v>
      </c>
      <c r="C57" s="29">
        <f t="shared" si="21"/>
        <v>422673.03597950004</v>
      </c>
      <c r="D57" s="29">
        <f t="shared" si="21"/>
        <v>507729.9854</v>
      </c>
      <c r="E57" s="29">
        <f t="shared" si="21"/>
        <v>107672.17467439998</v>
      </c>
      <c r="F57" s="29">
        <f t="shared" si="21"/>
        <v>474286.1515433501</v>
      </c>
      <c r="G57" s="29">
        <f t="shared" si="21"/>
        <v>555770.3962000001</v>
      </c>
      <c r="H57" s="29">
        <f t="shared" si="21"/>
        <v>577546.3341000001</v>
      </c>
      <c r="I57" s="29">
        <f t="shared" si="21"/>
        <v>582537.6178094001</v>
      </c>
      <c r="J57" s="29">
        <f t="shared" si="21"/>
        <v>434320.6458734</v>
      </c>
      <c r="K57" s="29">
        <f t="shared" si="21"/>
        <v>574521.63839824</v>
      </c>
      <c r="L57" s="29">
        <f t="shared" si="21"/>
        <v>221156.66513373</v>
      </c>
      <c r="M57" s="29">
        <f t="shared" si="21"/>
        <v>121346.17357504003</v>
      </c>
      <c r="N57" s="29">
        <f>SUM(B57:M57)</f>
        <v>5265365.03803772</v>
      </c>
      <c r="O57"/>
      <c r="P57" s="73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685804.23</v>
      </c>
      <c r="C60" s="36">
        <f aca="true" t="shared" si="22" ref="C60:M60">SUM(C61:C74)</f>
        <v>422673.03</v>
      </c>
      <c r="D60" s="36">
        <f t="shared" si="22"/>
        <v>507729.99</v>
      </c>
      <c r="E60" s="36">
        <f t="shared" si="22"/>
        <v>107672.18</v>
      </c>
      <c r="F60" s="36">
        <f t="shared" si="22"/>
        <v>474286.15</v>
      </c>
      <c r="G60" s="36">
        <f t="shared" si="22"/>
        <v>555770.4</v>
      </c>
      <c r="H60" s="36">
        <f t="shared" si="22"/>
        <v>577546.34</v>
      </c>
      <c r="I60" s="36">
        <f t="shared" si="22"/>
        <v>582537.62</v>
      </c>
      <c r="J60" s="36">
        <f t="shared" si="22"/>
        <v>434320.64</v>
      </c>
      <c r="K60" s="36">
        <f t="shared" si="22"/>
        <v>574521.64</v>
      </c>
      <c r="L60" s="36">
        <f t="shared" si="22"/>
        <v>221156.66</v>
      </c>
      <c r="M60" s="36">
        <f t="shared" si="22"/>
        <v>121346.17</v>
      </c>
      <c r="N60" s="29">
        <f>SUM(N61:N74)</f>
        <v>5265365.05</v>
      </c>
    </row>
    <row r="61" spans="1:15" ht="18.75" customHeight="1">
      <c r="A61" s="17" t="s">
        <v>75</v>
      </c>
      <c r="B61" s="36">
        <v>126359.74</v>
      </c>
      <c r="C61" s="36">
        <v>120886.7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247246.44</v>
      </c>
      <c r="O61"/>
    </row>
    <row r="62" spans="1:15" ht="18.75" customHeight="1">
      <c r="A62" s="17" t="s">
        <v>76</v>
      </c>
      <c r="B62" s="36">
        <v>559444.49</v>
      </c>
      <c r="C62" s="36">
        <v>301786.33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861230.8200000001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507729.99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507729.99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107672.18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107672.18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474286.15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474286.15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555770.4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555770.4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450119.86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450119.86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127426.48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127426.48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582537.62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582537.62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434320.64</v>
      </c>
      <c r="K70" s="35">
        <v>0</v>
      </c>
      <c r="L70" s="35">
        <v>0</v>
      </c>
      <c r="M70" s="35">
        <v>0</v>
      </c>
      <c r="N70" s="29">
        <f t="shared" si="23"/>
        <v>434320.64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574521.64</v>
      </c>
      <c r="L71" s="35">
        <v>0</v>
      </c>
      <c r="M71" s="62"/>
      <c r="N71" s="26">
        <f t="shared" si="23"/>
        <v>574521.64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221156.66</v>
      </c>
      <c r="M72" s="35">
        <v>0</v>
      </c>
      <c r="N72" s="29">
        <f t="shared" si="23"/>
        <v>221156.66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121346.17</v>
      </c>
      <c r="N73" s="26">
        <f t="shared" si="23"/>
        <v>121346.17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2.2954272569845298</v>
      </c>
      <c r="C78" s="45">
        <v>2.2491874956183677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1.9810387354543066</v>
      </c>
      <c r="C79" s="45">
        <v>1.8693670797695934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1.8162675824675327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2.5279940048342873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2.12143584299963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1.6823753414751097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1.97935956774072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1.93551031358266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1.9216186573659413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2.164748088064609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2.0691524507455994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2.459041492886892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2.4094167616641013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2017-03-22T13:15:30Z</dcterms:modified>
  <cp:category/>
  <cp:version/>
  <cp:contentType/>
  <cp:contentStatus/>
</cp:coreProperties>
</file>