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<sst xmlns="http://schemas.openxmlformats.org/spreadsheetml/2006/main" count="105" uniqueCount="103">
  <si>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</si>
  <si>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</si>
  <si>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</si>
  <si>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</si>
  <si>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</si>
  <si>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</si>
  <si>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</si>
  <si>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</si>
  <si>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</si>
  <si>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</si>
  <si>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</si>
  <si>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</si>
  <si>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</si>
  <si>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</si>
  <si>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</si>
  <si>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</si>
  <si>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</si>
  <si>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</si>
  <si>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</si>
  <si>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</si>
  <si>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</si>
  <si>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</si>
  <si>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</si>
  <si>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</si>
  <si>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</si>
  <si>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</si>
  <si>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</si>
  <si>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</si>
  <si>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</si>
  <si>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</si>
  <si>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</si>
  <si>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</si>
  <si>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</si>
  <si>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</si>
  <si>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</si>
  <si>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</si>
  <si>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</si>
  <si>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</si>
  <si>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</si>
  <si>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</si>
  <si>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</si>
  <si>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</si>
  <si>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</si>
  <si>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</si>
  <si>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</si>
  <si>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</si>
  <si>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</si>
  <si>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</si>
  <si>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</si>
  <si>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</si>
  <si>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</si>
  <si>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</si>
  <si>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</si>
  <si>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</si>
  <si>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</si>
  <si>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</si>
  <si>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</si>
  <si>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</si>
  <si>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</si>
  <si>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</si>
  <si>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</si>
  <si>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</si>
  <si>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</si>
  <si>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</si>
  <si>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</si>
  <si>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</si>
  <si>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</si>
  <si>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</si>
  <si>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</si>
  <si>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</si>
  <si>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</si>
  <si>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</si>
  <si>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</si>
  <si>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</si>
  <si>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</si>
  <si>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</si>
  <si>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</si>
  <si>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</si>
  <si>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</si>
  <si>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</si>
  <si>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</si>
  <si>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</si>
  <si>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</si>
  <si>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</si>
  <si>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</si>
  <si>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</si>
  <si>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</si>
  <si>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</si>
  <si>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</si>
  <si>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</si>
  <si>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</si>
  <si>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</si>
  <si>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</si>
  <si>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</si>
  <si>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</si>
  <si>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</si>
  <si>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</si>
  <si>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</si>
  <si>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</si>
  <si>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</si>
  <si>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</si>
  <si>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</si>
  <si>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10/03/17 - VENCIMENTO 22/03/17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</si>
</sst>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-&quot;R$&quot;\ * #,##0_-;\-&quot;R$&quot;\ * #,##0_-;_-&quot;R$&quot;\ * &quot;-&quot;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86" fontId="42" fillId="0" borderId="14" xfId="45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37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529447</v>
      </c>
      <c r="C7" s="10">
        <f>C8+C20+C24</f>
        <v>383081</v>
      </c>
      <c r="D7" s="10">
        <f>D8+D20+D24</f>
        <v>406262</v>
      </c>
      <c r="E7" s="10">
        <f>E8+E20+E24</f>
        <v>58842</v>
      </c>
      <c r="F7" s="10">
        <f aca="true" t="shared" si="0" ref="F7:M7">F8+F20+F24</f>
        <v>350994</v>
      </c>
      <c r="G7" s="10">
        <f t="shared" si="0"/>
        <v>550351</v>
      </c>
      <c r="H7" s="10">
        <f t="shared" si="0"/>
        <v>497469</v>
      </c>
      <c r="I7" s="10">
        <f t="shared" si="0"/>
        <v>449910</v>
      </c>
      <c r="J7" s="10">
        <f t="shared" si="0"/>
        <v>320193</v>
      </c>
      <c r="K7" s="10">
        <f t="shared" si="0"/>
        <v>380696</v>
      </c>
      <c r="L7" s="10">
        <f t="shared" si="0"/>
        <v>156867</v>
      </c>
      <c r="M7" s="10">
        <f t="shared" si="0"/>
        <v>94985</v>
      </c>
      <c r="N7" s="10">
        <f>+N8+N20+N24</f>
        <v>4179097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240151</v>
      </c>
      <c r="C8" s="12">
        <f>+C9+C12+C16</f>
        <v>184767</v>
      </c>
      <c r="D8" s="12">
        <f>+D9+D12+D16</f>
        <v>210954</v>
      </c>
      <c r="E8" s="12">
        <f>+E9+E12+E16</f>
        <v>27775</v>
      </c>
      <c r="F8" s="12">
        <f aca="true" t="shared" si="1" ref="F8:M8">+F9+F12+F16</f>
        <v>167327</v>
      </c>
      <c r="G8" s="12">
        <f t="shared" si="1"/>
        <v>271965</v>
      </c>
      <c r="H8" s="12">
        <f t="shared" si="1"/>
        <v>239035</v>
      </c>
      <c r="I8" s="12">
        <f t="shared" si="1"/>
        <v>222223</v>
      </c>
      <c r="J8" s="12">
        <f t="shared" si="1"/>
        <v>157915</v>
      </c>
      <c r="K8" s="12">
        <f t="shared" si="1"/>
        <v>179503</v>
      </c>
      <c r="L8" s="12">
        <f t="shared" si="1"/>
        <v>83182</v>
      </c>
      <c r="M8" s="12">
        <f t="shared" si="1"/>
        <v>51809</v>
      </c>
      <c r="N8" s="12">
        <f>SUM(B8:M8)</f>
        <v>2036606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22448</v>
      </c>
      <c r="C9" s="14">
        <v>22023</v>
      </c>
      <c r="D9" s="14">
        <v>16183</v>
      </c>
      <c r="E9" s="14">
        <v>1734</v>
      </c>
      <c r="F9" s="14">
        <v>13219</v>
      </c>
      <c r="G9" s="14">
        <v>25696</v>
      </c>
      <c r="H9" s="14">
        <v>30456</v>
      </c>
      <c r="I9" s="14">
        <v>14580</v>
      </c>
      <c r="J9" s="14">
        <v>18349</v>
      </c>
      <c r="K9" s="14">
        <v>14611</v>
      </c>
      <c r="L9" s="14">
        <v>9707</v>
      </c>
      <c r="M9" s="14">
        <v>6565</v>
      </c>
      <c r="N9" s="12">
        <f aca="true" t="shared" si="2" ref="N9:N19">SUM(B9:M9)</f>
        <v>195571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22448</v>
      </c>
      <c r="C10" s="14">
        <f>+C9-C11</f>
        <v>22023</v>
      </c>
      <c r="D10" s="14">
        <f>+D9-D11</f>
        <v>16183</v>
      </c>
      <c r="E10" s="14">
        <f>+E9-E11</f>
        <v>1734</v>
      </c>
      <c r="F10" s="14">
        <f aca="true" t="shared" si="3" ref="F10:M10">+F9-F11</f>
        <v>13219</v>
      </c>
      <c r="G10" s="14">
        <f t="shared" si="3"/>
        <v>25696</v>
      </c>
      <c r="H10" s="14">
        <f t="shared" si="3"/>
        <v>30456</v>
      </c>
      <c r="I10" s="14">
        <f t="shared" si="3"/>
        <v>14580</v>
      </c>
      <c r="J10" s="14">
        <f t="shared" si="3"/>
        <v>18349</v>
      </c>
      <c r="K10" s="14">
        <f t="shared" si="3"/>
        <v>14611</v>
      </c>
      <c r="L10" s="14">
        <f t="shared" si="3"/>
        <v>9707</v>
      </c>
      <c r="M10" s="14">
        <f t="shared" si="3"/>
        <v>6565</v>
      </c>
      <c r="N10" s="12">
        <f t="shared" si="2"/>
        <v>195571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185416</v>
      </c>
      <c r="C12" s="14">
        <f>C13+C14+C15</f>
        <v>141470</v>
      </c>
      <c r="D12" s="14">
        <f>D13+D14+D15</f>
        <v>170059</v>
      </c>
      <c r="E12" s="14">
        <f>E13+E14+E15</f>
        <v>22837</v>
      </c>
      <c r="F12" s="14">
        <f aca="true" t="shared" si="4" ref="F12:M12">F13+F14+F15</f>
        <v>133209</v>
      </c>
      <c r="G12" s="14">
        <f t="shared" si="4"/>
        <v>212630</v>
      </c>
      <c r="H12" s="14">
        <f t="shared" si="4"/>
        <v>179822</v>
      </c>
      <c r="I12" s="14">
        <f t="shared" si="4"/>
        <v>178224</v>
      </c>
      <c r="J12" s="14">
        <f t="shared" si="4"/>
        <v>119386</v>
      </c>
      <c r="K12" s="14">
        <f t="shared" si="4"/>
        <v>137604</v>
      </c>
      <c r="L12" s="14">
        <f t="shared" si="4"/>
        <v>63933</v>
      </c>
      <c r="M12" s="14">
        <f t="shared" si="4"/>
        <v>39998</v>
      </c>
      <c r="N12" s="12">
        <f t="shared" si="2"/>
        <v>1584588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92668</v>
      </c>
      <c r="C13" s="14">
        <v>71990</v>
      </c>
      <c r="D13" s="14">
        <v>84075</v>
      </c>
      <c r="E13" s="14">
        <v>11573</v>
      </c>
      <c r="F13" s="14">
        <v>65691</v>
      </c>
      <c r="G13" s="14">
        <v>106111</v>
      </c>
      <c r="H13" s="14">
        <v>94863</v>
      </c>
      <c r="I13" s="14">
        <v>91757</v>
      </c>
      <c r="J13" s="14">
        <v>60058</v>
      </c>
      <c r="K13" s="14">
        <v>68231</v>
      </c>
      <c r="L13" s="14">
        <v>31296</v>
      </c>
      <c r="M13" s="14">
        <v>19147</v>
      </c>
      <c r="N13" s="12">
        <f t="shared" si="2"/>
        <v>797460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88626</v>
      </c>
      <c r="C14" s="14">
        <v>64218</v>
      </c>
      <c r="D14" s="14">
        <v>83090</v>
      </c>
      <c r="E14" s="14">
        <v>10628</v>
      </c>
      <c r="F14" s="14">
        <v>63633</v>
      </c>
      <c r="G14" s="14">
        <v>98920</v>
      </c>
      <c r="H14" s="14">
        <v>79585</v>
      </c>
      <c r="I14" s="14">
        <v>83758</v>
      </c>
      <c r="J14" s="14">
        <v>56273</v>
      </c>
      <c r="K14" s="14">
        <v>66549</v>
      </c>
      <c r="L14" s="14">
        <v>30964</v>
      </c>
      <c r="M14" s="14">
        <v>20101</v>
      </c>
      <c r="N14" s="12">
        <f t="shared" si="2"/>
        <v>746345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4122</v>
      </c>
      <c r="C15" s="14">
        <v>5262</v>
      </c>
      <c r="D15" s="14">
        <v>2894</v>
      </c>
      <c r="E15" s="14">
        <v>636</v>
      </c>
      <c r="F15" s="14">
        <v>3885</v>
      </c>
      <c r="G15" s="14">
        <v>7599</v>
      </c>
      <c r="H15" s="14">
        <v>5374</v>
      </c>
      <c r="I15" s="14">
        <v>2709</v>
      </c>
      <c r="J15" s="14">
        <v>3055</v>
      </c>
      <c r="K15" s="14">
        <v>2824</v>
      </c>
      <c r="L15" s="14">
        <v>1673</v>
      </c>
      <c r="M15" s="14">
        <v>750</v>
      </c>
      <c r="N15" s="12">
        <f t="shared" si="2"/>
        <v>40783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32287</v>
      </c>
      <c r="C16" s="14">
        <f>C17+C18+C19</f>
        <v>21274</v>
      </c>
      <c r="D16" s="14">
        <f>D17+D18+D19</f>
        <v>24712</v>
      </c>
      <c r="E16" s="14">
        <f>E17+E18+E19</f>
        <v>3204</v>
      </c>
      <c r="F16" s="14">
        <f aca="true" t="shared" si="5" ref="F16:M16">F17+F18+F19</f>
        <v>20899</v>
      </c>
      <c r="G16" s="14">
        <f t="shared" si="5"/>
        <v>33639</v>
      </c>
      <c r="H16" s="14">
        <f t="shared" si="5"/>
        <v>28757</v>
      </c>
      <c r="I16" s="14">
        <f t="shared" si="5"/>
        <v>29419</v>
      </c>
      <c r="J16" s="14">
        <f t="shared" si="5"/>
        <v>20180</v>
      </c>
      <c r="K16" s="14">
        <f t="shared" si="5"/>
        <v>27288</v>
      </c>
      <c r="L16" s="14">
        <f t="shared" si="5"/>
        <v>9542</v>
      </c>
      <c r="M16" s="14">
        <f t="shared" si="5"/>
        <v>5246</v>
      </c>
      <c r="N16" s="12">
        <f t="shared" si="2"/>
        <v>256447</v>
      </c>
    </row>
    <row r="17" spans="1:25" ht="18.75" customHeight="1">
      <c r="A17" s="15" t="s">
        <v>16</v>
      </c>
      <c r="B17" s="14">
        <v>19943</v>
      </c>
      <c r="C17" s="14">
        <v>13862</v>
      </c>
      <c r="D17" s="14">
        <v>13707</v>
      </c>
      <c r="E17" s="14">
        <v>2020</v>
      </c>
      <c r="F17" s="14">
        <v>12356</v>
      </c>
      <c r="G17" s="14">
        <v>20887</v>
      </c>
      <c r="H17" s="14">
        <v>18021</v>
      </c>
      <c r="I17" s="14">
        <v>19437</v>
      </c>
      <c r="J17" s="14">
        <v>12707</v>
      </c>
      <c r="K17" s="14">
        <v>17409</v>
      </c>
      <c r="L17" s="14">
        <v>6199</v>
      </c>
      <c r="M17" s="14">
        <v>3244</v>
      </c>
      <c r="N17" s="12">
        <f t="shared" si="2"/>
        <v>159792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11988</v>
      </c>
      <c r="C18" s="14">
        <v>7009</v>
      </c>
      <c r="D18" s="14">
        <v>10805</v>
      </c>
      <c r="E18" s="14">
        <v>1138</v>
      </c>
      <c r="F18" s="14">
        <v>8181</v>
      </c>
      <c r="G18" s="14">
        <v>12200</v>
      </c>
      <c r="H18" s="14">
        <v>10374</v>
      </c>
      <c r="I18" s="14">
        <v>9696</v>
      </c>
      <c r="J18" s="14">
        <v>7278</v>
      </c>
      <c r="K18" s="14">
        <v>9664</v>
      </c>
      <c r="L18" s="14">
        <v>3228</v>
      </c>
      <c r="M18" s="14">
        <v>1933</v>
      </c>
      <c r="N18" s="12">
        <f t="shared" si="2"/>
        <v>93494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356</v>
      </c>
      <c r="C19" s="14">
        <v>403</v>
      </c>
      <c r="D19" s="14">
        <v>200</v>
      </c>
      <c r="E19" s="14">
        <v>46</v>
      </c>
      <c r="F19" s="14">
        <v>362</v>
      </c>
      <c r="G19" s="14">
        <v>552</v>
      </c>
      <c r="H19" s="14">
        <v>362</v>
      </c>
      <c r="I19" s="14">
        <v>286</v>
      </c>
      <c r="J19" s="14">
        <v>195</v>
      </c>
      <c r="K19" s="14">
        <v>215</v>
      </c>
      <c r="L19" s="14">
        <v>115</v>
      </c>
      <c r="M19" s="14">
        <v>69</v>
      </c>
      <c r="N19" s="12">
        <f t="shared" si="2"/>
        <v>3161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133869</v>
      </c>
      <c r="C20" s="18">
        <f>C21+C22+C23</f>
        <v>82601</v>
      </c>
      <c r="D20" s="18">
        <f>D21+D22+D23</f>
        <v>80536</v>
      </c>
      <c r="E20" s="18">
        <f>E21+E22+E23</f>
        <v>11629</v>
      </c>
      <c r="F20" s="18">
        <f aca="true" t="shared" si="6" ref="F20:M20">F21+F22+F23</f>
        <v>70057</v>
      </c>
      <c r="G20" s="18">
        <f t="shared" si="6"/>
        <v>110644</v>
      </c>
      <c r="H20" s="18">
        <f t="shared" si="6"/>
        <v>114948</v>
      </c>
      <c r="I20" s="18">
        <f t="shared" si="6"/>
        <v>109573</v>
      </c>
      <c r="J20" s="18">
        <f t="shared" si="6"/>
        <v>72367</v>
      </c>
      <c r="K20" s="18">
        <f t="shared" si="6"/>
        <v>104942</v>
      </c>
      <c r="L20" s="18">
        <f t="shared" si="6"/>
        <v>42074</v>
      </c>
      <c r="M20" s="18">
        <f t="shared" si="6"/>
        <v>24317</v>
      </c>
      <c r="N20" s="12">
        <f aca="true" t="shared" si="7" ref="N20:N26">SUM(B20:M20)</f>
        <v>957557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73659</v>
      </c>
      <c r="C21" s="14">
        <v>48771</v>
      </c>
      <c r="D21" s="14">
        <v>47060</v>
      </c>
      <c r="E21" s="14">
        <v>6870</v>
      </c>
      <c r="F21" s="14">
        <v>40104</v>
      </c>
      <c r="G21" s="14">
        <v>64465</v>
      </c>
      <c r="H21" s="14">
        <v>68403</v>
      </c>
      <c r="I21" s="14">
        <v>63866</v>
      </c>
      <c r="J21" s="14">
        <v>41104</v>
      </c>
      <c r="K21" s="14">
        <v>57140</v>
      </c>
      <c r="L21" s="14">
        <v>23012</v>
      </c>
      <c r="M21" s="14">
        <v>12881</v>
      </c>
      <c r="N21" s="12">
        <f t="shared" si="7"/>
        <v>547335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58124</v>
      </c>
      <c r="C22" s="14">
        <v>31971</v>
      </c>
      <c r="D22" s="14">
        <v>32401</v>
      </c>
      <c r="E22" s="14">
        <v>4539</v>
      </c>
      <c r="F22" s="14">
        <v>28567</v>
      </c>
      <c r="G22" s="14">
        <v>43560</v>
      </c>
      <c r="H22" s="14">
        <v>44625</v>
      </c>
      <c r="I22" s="14">
        <v>44259</v>
      </c>
      <c r="J22" s="14">
        <v>29968</v>
      </c>
      <c r="K22" s="14">
        <v>46265</v>
      </c>
      <c r="L22" s="14">
        <v>18349</v>
      </c>
      <c r="M22" s="14">
        <v>11087</v>
      </c>
      <c r="N22" s="12">
        <f t="shared" si="7"/>
        <v>393715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2086</v>
      </c>
      <c r="C23" s="14">
        <v>1859</v>
      </c>
      <c r="D23" s="14">
        <v>1075</v>
      </c>
      <c r="E23" s="14">
        <v>220</v>
      </c>
      <c r="F23" s="14">
        <v>1386</v>
      </c>
      <c r="G23" s="14">
        <v>2619</v>
      </c>
      <c r="H23" s="14">
        <v>1920</v>
      </c>
      <c r="I23" s="14">
        <v>1448</v>
      </c>
      <c r="J23" s="14">
        <v>1295</v>
      </c>
      <c r="K23" s="14">
        <v>1537</v>
      </c>
      <c r="L23" s="14">
        <v>713</v>
      </c>
      <c r="M23" s="14">
        <v>349</v>
      </c>
      <c r="N23" s="12">
        <f t="shared" si="7"/>
        <v>16507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155427</v>
      </c>
      <c r="C24" s="14">
        <f>C25+C26</f>
        <v>115713</v>
      </c>
      <c r="D24" s="14">
        <f>D25+D26</f>
        <v>114772</v>
      </c>
      <c r="E24" s="14">
        <f>E25+E26</f>
        <v>19438</v>
      </c>
      <c r="F24" s="14">
        <f aca="true" t="shared" si="8" ref="F24:M24">F25+F26</f>
        <v>113610</v>
      </c>
      <c r="G24" s="14">
        <f t="shared" si="8"/>
        <v>167742</v>
      </c>
      <c r="H24" s="14">
        <f t="shared" si="8"/>
        <v>143486</v>
      </c>
      <c r="I24" s="14">
        <f t="shared" si="8"/>
        <v>118114</v>
      </c>
      <c r="J24" s="14">
        <f t="shared" si="8"/>
        <v>89911</v>
      </c>
      <c r="K24" s="14">
        <f t="shared" si="8"/>
        <v>96251</v>
      </c>
      <c r="L24" s="14">
        <f t="shared" si="8"/>
        <v>31611</v>
      </c>
      <c r="M24" s="14">
        <f t="shared" si="8"/>
        <v>18859</v>
      </c>
      <c r="N24" s="12">
        <f t="shared" si="7"/>
        <v>1184934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73752</v>
      </c>
      <c r="C25" s="14">
        <v>60340</v>
      </c>
      <c r="D25" s="14">
        <v>60354</v>
      </c>
      <c r="E25" s="14">
        <v>11130</v>
      </c>
      <c r="F25" s="14">
        <v>57901</v>
      </c>
      <c r="G25" s="14">
        <v>89749</v>
      </c>
      <c r="H25" s="14">
        <v>80128</v>
      </c>
      <c r="I25" s="14">
        <v>56765</v>
      </c>
      <c r="J25" s="14">
        <v>49237</v>
      </c>
      <c r="K25" s="14">
        <v>46791</v>
      </c>
      <c r="L25" s="14">
        <v>15919</v>
      </c>
      <c r="M25" s="14">
        <v>8223</v>
      </c>
      <c r="N25" s="12">
        <f t="shared" si="7"/>
        <v>610289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81675</v>
      </c>
      <c r="C26" s="14">
        <v>55373</v>
      </c>
      <c r="D26" s="14">
        <v>54418</v>
      </c>
      <c r="E26" s="14">
        <v>8308</v>
      </c>
      <c r="F26" s="14">
        <v>55709</v>
      </c>
      <c r="G26" s="14">
        <v>77993</v>
      </c>
      <c r="H26" s="14">
        <v>63358</v>
      </c>
      <c r="I26" s="14">
        <v>61349</v>
      </c>
      <c r="J26" s="14">
        <v>40674</v>
      </c>
      <c r="K26" s="14">
        <v>49460</v>
      </c>
      <c r="L26" s="14">
        <v>15692</v>
      </c>
      <c r="M26" s="14">
        <v>10636</v>
      </c>
      <c r="N26" s="12">
        <f t="shared" si="7"/>
        <v>574645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1074331.25178062</v>
      </c>
      <c r="C36" s="61">
        <f aca="true" t="shared" si="11" ref="C36:M36">C37+C38+C39+C40</f>
        <v>751136.0184705</v>
      </c>
      <c r="D36" s="61">
        <f t="shared" si="11"/>
        <v>747317.5138131</v>
      </c>
      <c r="E36" s="61">
        <f t="shared" si="11"/>
        <v>148564.3822928</v>
      </c>
      <c r="F36" s="61">
        <f t="shared" si="11"/>
        <v>743686.0836977</v>
      </c>
      <c r="G36" s="61">
        <f t="shared" si="11"/>
        <v>924720.2254000001</v>
      </c>
      <c r="H36" s="61">
        <f t="shared" si="11"/>
        <v>978384.5221</v>
      </c>
      <c r="I36" s="61">
        <f t="shared" si="11"/>
        <v>863634.657938</v>
      </c>
      <c r="J36" s="61">
        <f t="shared" si="11"/>
        <v>692305.5941199</v>
      </c>
      <c r="K36" s="61">
        <f t="shared" si="11"/>
        <v>787083.3610329599</v>
      </c>
      <c r="L36" s="61">
        <f t="shared" si="11"/>
        <v>385051.20582980994</v>
      </c>
      <c r="M36" s="61">
        <f t="shared" si="11"/>
        <v>228396.04852160002</v>
      </c>
      <c r="N36" s="61">
        <f>N37+N38+N39+N40</f>
        <v>8324610.864996989</v>
      </c>
    </row>
    <row r="37" spans="1:14" ht="18.75" customHeight="1">
      <c r="A37" s="58" t="s">
        <v>55</v>
      </c>
      <c r="B37" s="55">
        <f aca="true" t="shared" si="12" ref="B37:M37">B29*B7</f>
        <v>1074353.8524</v>
      </c>
      <c r="C37" s="55">
        <f t="shared" si="12"/>
        <v>750991.9924</v>
      </c>
      <c r="D37" s="55">
        <f t="shared" si="12"/>
        <v>737284.2776</v>
      </c>
      <c r="E37" s="55">
        <f t="shared" si="12"/>
        <v>148287.7242</v>
      </c>
      <c r="F37" s="55">
        <f t="shared" si="12"/>
        <v>743756.2860000001</v>
      </c>
      <c r="G37" s="55">
        <f t="shared" si="12"/>
        <v>924864.8555000001</v>
      </c>
      <c r="H37" s="55">
        <f t="shared" si="12"/>
        <v>978272.7884999999</v>
      </c>
      <c r="I37" s="55">
        <f t="shared" si="12"/>
        <v>863647.236</v>
      </c>
      <c r="J37" s="55">
        <f t="shared" si="12"/>
        <v>692225.2467</v>
      </c>
      <c r="K37" s="55">
        <f t="shared" si="12"/>
        <v>786860.5623999999</v>
      </c>
      <c r="L37" s="55">
        <f t="shared" si="12"/>
        <v>384935.9313</v>
      </c>
      <c r="M37" s="55">
        <f t="shared" si="12"/>
        <v>228372.43550000002</v>
      </c>
      <c r="N37" s="57">
        <f>SUM(B37:M37)</f>
        <v>8313853.188499999</v>
      </c>
    </row>
    <row r="38" spans="1:14" ht="18.75" customHeight="1">
      <c r="A38" s="58" t="s">
        <v>56</v>
      </c>
      <c r="B38" s="55">
        <f aca="true" t="shared" si="13" ref="B38:M38">B30*B7</f>
        <v>-3279.6806193800003</v>
      </c>
      <c r="C38" s="55">
        <f t="shared" si="13"/>
        <v>-2248.4939295</v>
      </c>
      <c r="D38" s="55">
        <f t="shared" si="13"/>
        <v>-2254.7337869</v>
      </c>
      <c r="E38" s="55">
        <f t="shared" si="13"/>
        <v>-369.6219072</v>
      </c>
      <c r="F38" s="55">
        <f t="shared" si="13"/>
        <v>-2231.6023023000002</v>
      </c>
      <c r="G38" s="55">
        <f t="shared" si="13"/>
        <v>-2806.7901</v>
      </c>
      <c r="H38" s="55">
        <f t="shared" si="13"/>
        <v>-2785.8264</v>
      </c>
      <c r="I38" s="55">
        <f t="shared" si="13"/>
        <v>-2559.178062</v>
      </c>
      <c r="J38" s="55">
        <f t="shared" si="13"/>
        <v>-2038.2525801000002</v>
      </c>
      <c r="K38" s="55">
        <f t="shared" si="13"/>
        <v>-2379.44136704</v>
      </c>
      <c r="L38" s="55">
        <f t="shared" si="13"/>
        <v>-1155.88547019</v>
      </c>
      <c r="M38" s="55">
        <f t="shared" si="13"/>
        <v>-695.4269784</v>
      </c>
      <c r="N38" s="25">
        <f>SUM(B38:M38)</f>
        <v>-24804.933503009997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-89982.4</v>
      </c>
      <c r="C42" s="25">
        <f aca="true" t="shared" si="15" ref="C42:M42">+C43+C46+C54+C55</f>
        <v>-86089.90999999999</v>
      </c>
      <c r="D42" s="25">
        <f t="shared" si="15"/>
        <v>-80451.6</v>
      </c>
      <c r="E42" s="25">
        <f t="shared" si="15"/>
        <v>-18028.65</v>
      </c>
      <c r="F42" s="25">
        <f t="shared" si="15"/>
        <v>-85583.98999999999</v>
      </c>
      <c r="G42" s="25">
        <f t="shared" si="15"/>
        <v>-103720.39</v>
      </c>
      <c r="H42" s="25">
        <f t="shared" si="15"/>
        <v>-124667.37</v>
      </c>
      <c r="I42" s="25">
        <f t="shared" si="15"/>
        <v>-79696.45</v>
      </c>
      <c r="J42" s="25">
        <f t="shared" si="15"/>
        <v>-91149.45999999999</v>
      </c>
      <c r="K42" s="25">
        <f t="shared" si="15"/>
        <v>-75878.94</v>
      </c>
      <c r="L42" s="25">
        <f t="shared" si="15"/>
        <v>-44528.03</v>
      </c>
      <c r="M42" s="25">
        <f t="shared" si="15"/>
        <v>-31364.85</v>
      </c>
      <c r="N42" s="25">
        <f>+N43+N46+N54+N55</f>
        <v>-911142.0399999999</v>
      </c>
    </row>
    <row r="43" spans="1:14" ht="18.75" customHeight="1">
      <c r="A43" s="17" t="s">
        <v>60</v>
      </c>
      <c r="B43" s="26">
        <f>B44+B45</f>
        <v>-85302.4</v>
      </c>
      <c r="C43" s="26">
        <f>C44+C45</f>
        <v>-83687.4</v>
      </c>
      <c r="D43" s="26">
        <f>D44+D45</f>
        <v>-61495.4</v>
      </c>
      <c r="E43" s="26">
        <f>E44+E45</f>
        <v>-6589.2</v>
      </c>
      <c r="F43" s="26">
        <f aca="true" t="shared" si="16" ref="F43:M43">F44+F45</f>
        <v>-50232.2</v>
      </c>
      <c r="G43" s="26">
        <f t="shared" si="16"/>
        <v>-97644.8</v>
      </c>
      <c r="H43" s="26">
        <f t="shared" si="16"/>
        <v>-115732.8</v>
      </c>
      <c r="I43" s="26">
        <f t="shared" si="16"/>
        <v>-55404</v>
      </c>
      <c r="J43" s="26">
        <f t="shared" si="16"/>
        <v>-69726.2</v>
      </c>
      <c r="K43" s="26">
        <f t="shared" si="16"/>
        <v>-55521.8</v>
      </c>
      <c r="L43" s="26">
        <f t="shared" si="16"/>
        <v>-36886.6</v>
      </c>
      <c r="M43" s="26">
        <f t="shared" si="16"/>
        <v>-24947</v>
      </c>
      <c r="N43" s="25">
        <f aca="true" t="shared" si="17" ref="N43:N55">SUM(B43:M43)</f>
        <v>-743169.7999999999</v>
      </c>
    </row>
    <row r="44" spans="1:25" ht="18.75" customHeight="1">
      <c r="A44" s="13" t="s">
        <v>61</v>
      </c>
      <c r="B44" s="20">
        <f>ROUND(-B9*$D$3,2)</f>
        <v>-85302.4</v>
      </c>
      <c r="C44" s="20">
        <f>ROUND(-C9*$D$3,2)</f>
        <v>-83687.4</v>
      </c>
      <c r="D44" s="20">
        <f>ROUND(-D9*$D$3,2)</f>
        <v>-61495.4</v>
      </c>
      <c r="E44" s="20">
        <f>ROUND(-E9*$D$3,2)</f>
        <v>-6589.2</v>
      </c>
      <c r="F44" s="20">
        <f aca="true" t="shared" si="18" ref="F44:M44">ROUND(-F9*$D$3,2)</f>
        <v>-50232.2</v>
      </c>
      <c r="G44" s="20">
        <f t="shared" si="18"/>
        <v>-97644.8</v>
      </c>
      <c r="H44" s="20">
        <f t="shared" si="18"/>
        <v>-115732.8</v>
      </c>
      <c r="I44" s="20">
        <f t="shared" si="18"/>
        <v>-55404</v>
      </c>
      <c r="J44" s="20">
        <f t="shared" si="18"/>
        <v>-69726.2</v>
      </c>
      <c r="K44" s="20">
        <f t="shared" si="18"/>
        <v>-55521.8</v>
      </c>
      <c r="L44" s="20">
        <f t="shared" si="18"/>
        <v>-36886.6</v>
      </c>
      <c r="M44" s="20">
        <f t="shared" si="18"/>
        <v>-24947</v>
      </c>
      <c r="N44" s="47">
        <f t="shared" si="17"/>
        <v>-743169.7999999999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-4680</v>
      </c>
      <c r="C46" s="26">
        <f aca="true" t="shared" si="20" ref="C46:M46">SUM(C47:C53)</f>
        <v>-2402.51</v>
      </c>
      <c r="D46" s="26">
        <f t="shared" si="20"/>
        <v>-18956.2</v>
      </c>
      <c r="E46" s="26">
        <f t="shared" si="20"/>
        <v>-11439.45</v>
      </c>
      <c r="F46" s="26">
        <f t="shared" si="20"/>
        <v>-35351.79</v>
      </c>
      <c r="G46" s="26">
        <f t="shared" si="20"/>
        <v>-6075.59</v>
      </c>
      <c r="H46" s="26">
        <f t="shared" si="20"/>
        <v>-8934.57</v>
      </c>
      <c r="I46" s="26">
        <f t="shared" si="20"/>
        <v>-24292.45</v>
      </c>
      <c r="J46" s="26">
        <f t="shared" si="20"/>
        <v>-21423.26</v>
      </c>
      <c r="K46" s="26">
        <f t="shared" si="20"/>
        <v>-20357.14</v>
      </c>
      <c r="L46" s="26">
        <f t="shared" si="20"/>
        <v>-7641.43</v>
      </c>
      <c r="M46" s="26">
        <f t="shared" si="20"/>
        <v>-6417.85</v>
      </c>
      <c r="N46" s="26">
        <f>SUM(N47:N53)</f>
        <v>-167972.24000000002</v>
      </c>
    </row>
    <row r="47" spans="1:25" ht="18.75" customHeight="1">
      <c r="A47" s="13" t="s">
        <v>64</v>
      </c>
      <c r="B47" s="24">
        <v>-4680</v>
      </c>
      <c r="C47" s="24">
        <v>-2402.51</v>
      </c>
      <c r="D47" s="24">
        <v>-18956.2</v>
      </c>
      <c r="E47" s="24">
        <v>-10439.45</v>
      </c>
      <c r="F47" s="24">
        <v>-35351.79</v>
      </c>
      <c r="G47" s="24">
        <v>-6075.59</v>
      </c>
      <c r="H47" s="24">
        <v>-8434.57</v>
      </c>
      <c r="I47" s="24">
        <v>-24292.45</v>
      </c>
      <c r="J47" s="24">
        <v>-21423.26</v>
      </c>
      <c r="K47" s="24">
        <v>-20357.14</v>
      </c>
      <c r="L47" s="24">
        <v>-7641.43</v>
      </c>
      <c r="M47" s="24">
        <v>-6417.85</v>
      </c>
      <c r="N47" s="24">
        <f t="shared" si="17"/>
        <v>-166472.24000000002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984348.85178062</v>
      </c>
      <c r="C57" s="29">
        <f t="shared" si="21"/>
        <v>665046.1084705</v>
      </c>
      <c r="D57" s="29">
        <f t="shared" si="21"/>
        <v>666865.9138131001</v>
      </c>
      <c r="E57" s="29">
        <f t="shared" si="21"/>
        <v>130535.7322928</v>
      </c>
      <c r="F57" s="29">
        <f t="shared" si="21"/>
        <v>658102.0936977001</v>
      </c>
      <c r="G57" s="29">
        <f t="shared" si="21"/>
        <v>820999.8354000001</v>
      </c>
      <c r="H57" s="29">
        <f t="shared" si="21"/>
        <v>853717.1521</v>
      </c>
      <c r="I57" s="29">
        <f t="shared" si="21"/>
        <v>783938.2079380001</v>
      </c>
      <c r="J57" s="29">
        <f t="shared" si="21"/>
        <v>601156.1341199001</v>
      </c>
      <c r="K57" s="29">
        <f t="shared" si="21"/>
        <v>711204.4210329598</v>
      </c>
      <c r="L57" s="29">
        <f t="shared" si="21"/>
        <v>340523.17582981</v>
      </c>
      <c r="M57" s="29">
        <f t="shared" si="21"/>
        <v>197031.19852160002</v>
      </c>
      <c r="N57" s="29">
        <f>SUM(B57:M57)</f>
        <v>7413468.824996991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984348.85</v>
      </c>
      <c r="C60" s="36">
        <f aca="true" t="shared" si="22" ref="C60:M60">SUM(C61:C74)</f>
        <v>665046.11</v>
      </c>
      <c r="D60" s="36">
        <f t="shared" si="22"/>
        <v>666865.92</v>
      </c>
      <c r="E60" s="36">
        <f t="shared" si="22"/>
        <v>130535.73</v>
      </c>
      <c r="F60" s="36">
        <f t="shared" si="22"/>
        <v>658102.1</v>
      </c>
      <c r="G60" s="36">
        <f t="shared" si="22"/>
        <v>820999.84</v>
      </c>
      <c r="H60" s="36">
        <f t="shared" si="22"/>
        <v>853717.15</v>
      </c>
      <c r="I60" s="36">
        <f t="shared" si="22"/>
        <v>783938.21</v>
      </c>
      <c r="J60" s="36">
        <f t="shared" si="22"/>
        <v>601156.14</v>
      </c>
      <c r="K60" s="36">
        <f t="shared" si="22"/>
        <v>711204.42</v>
      </c>
      <c r="L60" s="36">
        <f t="shared" si="22"/>
        <v>340523.17</v>
      </c>
      <c r="M60" s="36">
        <f t="shared" si="22"/>
        <v>197031.2</v>
      </c>
      <c r="N60" s="29">
        <f>SUM(N61:N74)</f>
        <v>7413468.84</v>
      </c>
    </row>
    <row r="61" spans="1:15" ht="18.75" customHeight="1">
      <c r="A61" s="17" t="s">
        <v>75</v>
      </c>
      <c r="B61" s="36">
        <v>187027.08</v>
      </c>
      <c r="C61" s="36">
        <v>193430.06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380457.14</v>
      </c>
      <c r="O61"/>
    </row>
    <row r="62" spans="1:15" ht="18.75" customHeight="1">
      <c r="A62" s="17" t="s">
        <v>76</v>
      </c>
      <c r="B62" s="36">
        <v>797321.77</v>
      </c>
      <c r="C62" s="36">
        <v>471616.05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1268937.82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666865.92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666865.92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130535.73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130535.73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658102.1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658102.1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820999.84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820999.84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672802.79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672802.79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180914.36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180914.36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783938.21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783938.21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601156.14</v>
      </c>
      <c r="K70" s="35">
        <v>0</v>
      </c>
      <c r="L70" s="35">
        <v>0</v>
      </c>
      <c r="M70" s="35">
        <v>0</v>
      </c>
      <c r="N70" s="29">
        <f t="shared" si="23"/>
        <v>601156.14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711204.42</v>
      </c>
      <c r="L71" s="35">
        <v>0</v>
      </c>
      <c r="M71" s="62"/>
      <c r="N71" s="26">
        <f t="shared" si="23"/>
        <v>711204.42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340523.17</v>
      </c>
      <c r="M72" s="35">
        <v>0</v>
      </c>
      <c r="N72" s="29">
        <f t="shared" si="23"/>
        <v>340523.17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197031.2</v>
      </c>
      <c r="N73" s="26">
        <f t="shared" si="23"/>
        <v>197031.2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2.272688623992434</v>
      </c>
      <c r="C78" s="45">
        <v>2.2346371178284006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1.9786544594193975</v>
      </c>
      <c r="C79" s="45">
        <v>1.866262084173122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1.8145702620798896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2.5248017112402708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2.118799990021767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1.6802372038935154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1.9760963203156954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1.9332221077800258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1.9195720431597432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2.1621509343424123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2.067485240278227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2.454634855194591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2.4045485973743226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2017-03-22T13:11:02Z</dcterms:modified>
  <cp:category/>
  <cp:version/>
  <cp:contentType/>
  <cp:contentStatus/>
</cp:coreProperties>
</file>