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<sst xmlns="http://schemas.openxmlformats.org/spreadsheetml/2006/main" count="105" uniqueCount="103">
  <si>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</si>
  <si>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</si>
  <si>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</si>
  <si>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</si>
  <si>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</si>
  <si>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</si>
  <si>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</si>
  <si>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</si>
  <si>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</si>
  <si>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</si>
  <si>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</si>
  <si>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</si>
  <si>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</si>
  <si>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</si>
  <si>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</si>
  <si>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</si>
  <si>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</si>
  <si>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</si>
  <si>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</si>
  <si>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</si>
  <si>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</si>
  <si>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</si>
  <si>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</si>
  <si>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</si>
  <si>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</si>
  <si>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</si>
  <si>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</si>
  <si>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</si>
  <si>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</si>
  <si>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</si>
  <si>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</si>
  <si>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</si>
  <si>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</si>
  <si>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</si>
  <si>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</si>
  <si>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</si>
  <si>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</si>
  <si>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</si>
  <si>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</si>
  <si>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</si>
  <si>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</si>
  <si>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</si>
  <si>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</si>
  <si>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</si>
  <si>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</si>
  <si>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</si>
  <si>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</si>
  <si>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</si>
  <si>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</si>
  <si>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</si>
  <si>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</si>
  <si>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</si>
  <si>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</si>
  <si>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</si>
  <si>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</si>
  <si>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</si>
  <si>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</si>
  <si>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</si>
  <si>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</si>
  <si>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</si>
  <si>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</si>
  <si>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</si>
  <si>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</si>
  <si>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</si>
  <si>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</si>
  <si>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</si>
  <si>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</si>
  <si>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</si>
  <si>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</si>
  <si>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</si>
  <si>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</si>
  <si>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</si>
  <si>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</si>
  <si>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</si>
  <si>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</si>
  <si>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</si>
  <si>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</si>
  <si>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</si>
  <si>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</si>
  <si>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</si>
  <si>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</si>
  <si>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</si>
  <si>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</si>
  <si>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</si>
  <si>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</si>
  <si>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</si>
  <si>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</si>
  <si>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</si>
  <si>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</si>
  <si>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</si>
  <si>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</si>
  <si>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</si>
  <si>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</si>
  <si>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</si>
  <si>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</si>
  <si>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</si>
  <si>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</si>
  <si>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</si>
  <si>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</si>
  <si>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</si>
  <si>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</si>
  <si>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</si>
  <si>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08/03/17 - VENCIMENTO 20/03/17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</si>
</sst>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" width="9.00390625" style="1" customWidth="1"/>
    <col min="17" max="17" width="13.125" style="1" bestFit="1" customWidth="1"/>
    <col min="18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537157</v>
      </c>
      <c r="C7" s="10">
        <f>C8+C20+C24</f>
        <v>399360</v>
      </c>
      <c r="D7" s="10">
        <f>D8+D20+D24</f>
        <v>402262</v>
      </c>
      <c r="E7" s="10">
        <f>E8+E20+E24</f>
        <v>59268</v>
      </c>
      <c r="F7" s="10">
        <f aca="true" t="shared" si="0" ref="F7:M7">F8+F20+F24</f>
        <v>352499</v>
      </c>
      <c r="G7" s="10">
        <f t="shared" si="0"/>
        <v>560873</v>
      </c>
      <c r="H7" s="10">
        <f t="shared" si="0"/>
        <v>503742</v>
      </c>
      <c r="I7" s="10">
        <f t="shared" si="0"/>
        <v>443660</v>
      </c>
      <c r="J7" s="10">
        <f t="shared" si="0"/>
        <v>318028</v>
      </c>
      <c r="K7" s="10">
        <f t="shared" si="0"/>
        <v>377491</v>
      </c>
      <c r="L7" s="10">
        <f t="shared" si="0"/>
        <v>160115</v>
      </c>
      <c r="M7" s="10">
        <f t="shared" si="0"/>
        <v>95509</v>
      </c>
      <c r="N7" s="10">
        <f>+N8+N20+N24</f>
        <v>4209964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241564</v>
      </c>
      <c r="C8" s="12">
        <f>+C9+C12+C16</f>
        <v>192360</v>
      </c>
      <c r="D8" s="12">
        <f>+D9+D12+D16</f>
        <v>208311</v>
      </c>
      <c r="E8" s="12">
        <f>+E9+E12+E16</f>
        <v>27639</v>
      </c>
      <c r="F8" s="12">
        <f aca="true" t="shared" si="1" ref="F8:M8">+F9+F12+F16</f>
        <v>167345</v>
      </c>
      <c r="G8" s="12">
        <f t="shared" si="1"/>
        <v>275263</v>
      </c>
      <c r="H8" s="12">
        <f t="shared" si="1"/>
        <v>240537</v>
      </c>
      <c r="I8" s="12">
        <f t="shared" si="1"/>
        <v>218249</v>
      </c>
      <c r="J8" s="12">
        <f t="shared" si="1"/>
        <v>156467</v>
      </c>
      <c r="K8" s="12">
        <f t="shared" si="1"/>
        <v>177248</v>
      </c>
      <c r="L8" s="12">
        <f t="shared" si="1"/>
        <v>84548</v>
      </c>
      <c r="M8" s="12">
        <f t="shared" si="1"/>
        <v>52010</v>
      </c>
      <c r="N8" s="12">
        <f>SUM(B8:M8)</f>
        <v>2041541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22149</v>
      </c>
      <c r="C9" s="14">
        <v>22784</v>
      </c>
      <c r="D9" s="14">
        <v>15226</v>
      </c>
      <c r="E9" s="14">
        <v>1818</v>
      </c>
      <c r="F9" s="14">
        <v>13026</v>
      </c>
      <c r="G9" s="14">
        <v>25303</v>
      </c>
      <c r="H9" s="14">
        <v>30139</v>
      </c>
      <c r="I9" s="14">
        <v>14425</v>
      </c>
      <c r="J9" s="14">
        <v>17785</v>
      </c>
      <c r="K9" s="14">
        <v>14225</v>
      </c>
      <c r="L9" s="14">
        <v>10138</v>
      </c>
      <c r="M9" s="14">
        <v>6514</v>
      </c>
      <c r="N9" s="12">
        <f aca="true" t="shared" si="2" ref="N9:N19">SUM(B9:M9)</f>
        <v>193532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22149</v>
      </c>
      <c r="C10" s="14">
        <f>+C9-C11</f>
        <v>22784</v>
      </c>
      <c r="D10" s="14">
        <f>+D9-D11</f>
        <v>15226</v>
      </c>
      <c r="E10" s="14">
        <f>+E9-E11</f>
        <v>1818</v>
      </c>
      <c r="F10" s="14">
        <f aca="true" t="shared" si="3" ref="F10:M10">+F9-F11</f>
        <v>13026</v>
      </c>
      <c r="G10" s="14">
        <f t="shared" si="3"/>
        <v>25303</v>
      </c>
      <c r="H10" s="14">
        <f t="shared" si="3"/>
        <v>30139</v>
      </c>
      <c r="I10" s="14">
        <f t="shared" si="3"/>
        <v>14425</v>
      </c>
      <c r="J10" s="14">
        <f t="shared" si="3"/>
        <v>17785</v>
      </c>
      <c r="K10" s="14">
        <f t="shared" si="3"/>
        <v>14225</v>
      </c>
      <c r="L10" s="14">
        <f t="shared" si="3"/>
        <v>10138</v>
      </c>
      <c r="M10" s="14">
        <f t="shared" si="3"/>
        <v>6514</v>
      </c>
      <c r="N10" s="12">
        <f t="shared" si="2"/>
        <v>193532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186469</v>
      </c>
      <c r="C12" s="14">
        <f>C13+C14+C15</f>
        <v>147193</v>
      </c>
      <c r="D12" s="14">
        <f>D13+D14+D15</f>
        <v>168320</v>
      </c>
      <c r="E12" s="14">
        <f>E13+E14+E15</f>
        <v>22618</v>
      </c>
      <c r="F12" s="14">
        <f aca="true" t="shared" si="4" ref="F12:M12">F13+F14+F15</f>
        <v>133412</v>
      </c>
      <c r="G12" s="14">
        <f t="shared" si="4"/>
        <v>216313</v>
      </c>
      <c r="H12" s="14">
        <f t="shared" si="4"/>
        <v>181834</v>
      </c>
      <c r="I12" s="14">
        <f t="shared" si="4"/>
        <v>174310</v>
      </c>
      <c r="J12" s="14">
        <f t="shared" si="4"/>
        <v>118413</v>
      </c>
      <c r="K12" s="14">
        <f t="shared" si="4"/>
        <v>135885</v>
      </c>
      <c r="L12" s="14">
        <f t="shared" si="4"/>
        <v>64742</v>
      </c>
      <c r="M12" s="14">
        <f t="shared" si="4"/>
        <v>40249</v>
      </c>
      <c r="N12" s="12">
        <f t="shared" si="2"/>
        <v>1589758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92456</v>
      </c>
      <c r="C13" s="14">
        <v>74183</v>
      </c>
      <c r="D13" s="14">
        <v>82563</v>
      </c>
      <c r="E13" s="14">
        <v>11459</v>
      </c>
      <c r="F13" s="14">
        <v>65555</v>
      </c>
      <c r="G13" s="14">
        <v>107391</v>
      </c>
      <c r="H13" s="14">
        <v>94751</v>
      </c>
      <c r="I13" s="14">
        <v>88352</v>
      </c>
      <c r="J13" s="14">
        <v>58776</v>
      </c>
      <c r="K13" s="14">
        <v>67093</v>
      </c>
      <c r="L13" s="14">
        <v>31303</v>
      </c>
      <c r="M13" s="14">
        <v>18854</v>
      </c>
      <c r="N13" s="12">
        <f t="shared" si="2"/>
        <v>792736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89632</v>
      </c>
      <c r="C14" s="14">
        <v>67389</v>
      </c>
      <c r="D14" s="14">
        <v>82922</v>
      </c>
      <c r="E14" s="14">
        <v>10502</v>
      </c>
      <c r="F14" s="14">
        <v>64028</v>
      </c>
      <c r="G14" s="14">
        <v>100929</v>
      </c>
      <c r="H14" s="14">
        <v>81613</v>
      </c>
      <c r="I14" s="14">
        <v>83265</v>
      </c>
      <c r="J14" s="14">
        <v>56582</v>
      </c>
      <c r="K14" s="14">
        <v>66022</v>
      </c>
      <c r="L14" s="14">
        <v>31643</v>
      </c>
      <c r="M14" s="14">
        <v>20689</v>
      </c>
      <c r="N14" s="12">
        <f t="shared" si="2"/>
        <v>755216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4381</v>
      </c>
      <c r="C15" s="14">
        <v>5621</v>
      </c>
      <c r="D15" s="14">
        <v>2835</v>
      </c>
      <c r="E15" s="14">
        <v>657</v>
      </c>
      <c r="F15" s="14">
        <v>3829</v>
      </c>
      <c r="G15" s="14">
        <v>7993</v>
      </c>
      <c r="H15" s="14">
        <v>5470</v>
      </c>
      <c r="I15" s="14">
        <v>2693</v>
      </c>
      <c r="J15" s="14">
        <v>3055</v>
      </c>
      <c r="K15" s="14">
        <v>2770</v>
      </c>
      <c r="L15" s="14">
        <v>1796</v>
      </c>
      <c r="M15" s="14">
        <v>706</v>
      </c>
      <c r="N15" s="12">
        <f t="shared" si="2"/>
        <v>41806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32946</v>
      </c>
      <c r="C16" s="14">
        <f>C17+C18+C19</f>
        <v>22383</v>
      </c>
      <c r="D16" s="14">
        <f>D17+D18+D19</f>
        <v>24765</v>
      </c>
      <c r="E16" s="14">
        <f>E17+E18+E19</f>
        <v>3203</v>
      </c>
      <c r="F16" s="14">
        <f aca="true" t="shared" si="5" ref="F16:M16">F17+F18+F19</f>
        <v>20907</v>
      </c>
      <c r="G16" s="14">
        <f t="shared" si="5"/>
        <v>33647</v>
      </c>
      <c r="H16" s="14">
        <f t="shared" si="5"/>
        <v>28564</v>
      </c>
      <c r="I16" s="14">
        <f t="shared" si="5"/>
        <v>29514</v>
      </c>
      <c r="J16" s="14">
        <f t="shared" si="5"/>
        <v>20269</v>
      </c>
      <c r="K16" s="14">
        <f t="shared" si="5"/>
        <v>27138</v>
      </c>
      <c r="L16" s="14">
        <f t="shared" si="5"/>
        <v>9668</v>
      </c>
      <c r="M16" s="14">
        <f t="shared" si="5"/>
        <v>5247</v>
      </c>
      <c r="N16" s="12">
        <f t="shared" si="2"/>
        <v>258251</v>
      </c>
    </row>
    <row r="17" spans="1:25" ht="18.75" customHeight="1">
      <c r="A17" s="15" t="s">
        <v>16</v>
      </c>
      <c r="B17" s="14">
        <v>20872</v>
      </c>
      <c r="C17" s="14">
        <v>14944</v>
      </c>
      <c r="D17" s="14">
        <v>14133</v>
      </c>
      <c r="E17" s="14">
        <v>2048</v>
      </c>
      <c r="F17" s="14">
        <v>12723</v>
      </c>
      <c r="G17" s="14">
        <v>21630</v>
      </c>
      <c r="H17" s="14">
        <v>18523</v>
      </c>
      <c r="I17" s="14">
        <v>20033</v>
      </c>
      <c r="J17" s="14">
        <v>13192</v>
      </c>
      <c r="K17" s="14">
        <v>17773</v>
      </c>
      <c r="L17" s="14">
        <v>6519</v>
      </c>
      <c r="M17" s="14">
        <v>3401</v>
      </c>
      <c r="N17" s="12">
        <f t="shared" si="2"/>
        <v>165791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11731</v>
      </c>
      <c r="C18" s="14">
        <v>7021</v>
      </c>
      <c r="D18" s="14">
        <v>10422</v>
      </c>
      <c r="E18" s="14">
        <v>1111</v>
      </c>
      <c r="F18" s="14">
        <v>7865</v>
      </c>
      <c r="G18" s="14">
        <v>11484</v>
      </c>
      <c r="H18" s="14">
        <v>9682</v>
      </c>
      <c r="I18" s="14">
        <v>9238</v>
      </c>
      <c r="J18" s="14">
        <v>6895</v>
      </c>
      <c r="K18" s="14">
        <v>9176</v>
      </c>
      <c r="L18" s="14">
        <v>3030</v>
      </c>
      <c r="M18" s="14">
        <v>1786</v>
      </c>
      <c r="N18" s="12">
        <f t="shared" si="2"/>
        <v>89441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343</v>
      </c>
      <c r="C19" s="14">
        <v>418</v>
      </c>
      <c r="D19" s="14">
        <v>210</v>
      </c>
      <c r="E19" s="14">
        <v>44</v>
      </c>
      <c r="F19" s="14">
        <v>319</v>
      </c>
      <c r="G19" s="14">
        <v>533</v>
      </c>
      <c r="H19" s="14">
        <v>359</v>
      </c>
      <c r="I19" s="14">
        <v>243</v>
      </c>
      <c r="J19" s="14">
        <v>182</v>
      </c>
      <c r="K19" s="14">
        <v>189</v>
      </c>
      <c r="L19" s="14">
        <v>119</v>
      </c>
      <c r="M19" s="14">
        <v>60</v>
      </c>
      <c r="N19" s="12">
        <f t="shared" si="2"/>
        <v>3019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138819</v>
      </c>
      <c r="C20" s="18">
        <f>C21+C22+C23</f>
        <v>86599</v>
      </c>
      <c r="D20" s="18">
        <f>D21+D22+D23</f>
        <v>80035</v>
      </c>
      <c r="E20" s="18">
        <f>E21+E22+E23</f>
        <v>11916</v>
      </c>
      <c r="F20" s="18">
        <f aca="true" t="shared" si="6" ref="F20:M20">F21+F22+F23</f>
        <v>71315</v>
      </c>
      <c r="G20" s="18">
        <f t="shared" si="6"/>
        <v>112684</v>
      </c>
      <c r="H20" s="18">
        <f t="shared" si="6"/>
        <v>116667</v>
      </c>
      <c r="I20" s="18">
        <f t="shared" si="6"/>
        <v>109307</v>
      </c>
      <c r="J20" s="18">
        <f t="shared" si="6"/>
        <v>72362</v>
      </c>
      <c r="K20" s="18">
        <f t="shared" si="6"/>
        <v>106525</v>
      </c>
      <c r="L20" s="18">
        <f t="shared" si="6"/>
        <v>42704</v>
      </c>
      <c r="M20" s="18">
        <f t="shared" si="6"/>
        <v>24702</v>
      </c>
      <c r="N20" s="12">
        <f aca="true" t="shared" si="7" ref="N20:N26">SUM(B20:M20)</f>
        <v>973635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75180</v>
      </c>
      <c r="C21" s="14">
        <v>50409</v>
      </c>
      <c r="D21" s="14">
        <v>45606</v>
      </c>
      <c r="E21" s="14">
        <v>7019</v>
      </c>
      <c r="F21" s="14">
        <v>40440</v>
      </c>
      <c r="G21" s="14">
        <v>64924</v>
      </c>
      <c r="H21" s="14">
        <v>69047</v>
      </c>
      <c r="I21" s="14">
        <v>61605</v>
      </c>
      <c r="J21" s="14">
        <v>40556</v>
      </c>
      <c r="K21" s="14">
        <v>57624</v>
      </c>
      <c r="L21" s="14">
        <v>23132</v>
      </c>
      <c r="M21" s="14">
        <v>12857</v>
      </c>
      <c r="N21" s="12">
        <f t="shared" si="7"/>
        <v>548399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61356</v>
      </c>
      <c r="C22" s="14">
        <v>34183</v>
      </c>
      <c r="D22" s="14">
        <v>33419</v>
      </c>
      <c r="E22" s="14">
        <v>4659</v>
      </c>
      <c r="F22" s="14">
        <v>29408</v>
      </c>
      <c r="G22" s="14">
        <v>45115</v>
      </c>
      <c r="H22" s="14">
        <v>45705</v>
      </c>
      <c r="I22" s="14">
        <v>46205</v>
      </c>
      <c r="J22" s="14">
        <v>30596</v>
      </c>
      <c r="K22" s="14">
        <v>47333</v>
      </c>
      <c r="L22" s="14">
        <v>18842</v>
      </c>
      <c r="M22" s="14">
        <v>11495</v>
      </c>
      <c r="N22" s="12">
        <f t="shared" si="7"/>
        <v>408316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2283</v>
      </c>
      <c r="C23" s="14">
        <v>2007</v>
      </c>
      <c r="D23" s="14">
        <v>1010</v>
      </c>
      <c r="E23" s="14">
        <v>238</v>
      </c>
      <c r="F23" s="14">
        <v>1467</v>
      </c>
      <c r="G23" s="14">
        <v>2645</v>
      </c>
      <c r="H23" s="14">
        <v>1915</v>
      </c>
      <c r="I23" s="14">
        <v>1497</v>
      </c>
      <c r="J23" s="14">
        <v>1210</v>
      </c>
      <c r="K23" s="14">
        <v>1568</v>
      </c>
      <c r="L23" s="14">
        <v>730</v>
      </c>
      <c r="M23" s="14">
        <v>350</v>
      </c>
      <c r="N23" s="12">
        <f t="shared" si="7"/>
        <v>16920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156774</v>
      </c>
      <c r="C24" s="14">
        <f>C25+C26</f>
        <v>120401</v>
      </c>
      <c r="D24" s="14">
        <f>D25+D26</f>
        <v>113916</v>
      </c>
      <c r="E24" s="14">
        <f>E25+E26</f>
        <v>19713</v>
      </c>
      <c r="F24" s="14">
        <f aca="true" t="shared" si="8" ref="F24:M24">F25+F26</f>
        <v>113839</v>
      </c>
      <c r="G24" s="14">
        <f t="shared" si="8"/>
        <v>172926</v>
      </c>
      <c r="H24" s="14">
        <f t="shared" si="8"/>
        <v>146538</v>
      </c>
      <c r="I24" s="14">
        <f t="shared" si="8"/>
        <v>116104</v>
      </c>
      <c r="J24" s="14">
        <f t="shared" si="8"/>
        <v>89199</v>
      </c>
      <c r="K24" s="14">
        <f t="shared" si="8"/>
        <v>93718</v>
      </c>
      <c r="L24" s="14">
        <f t="shared" si="8"/>
        <v>32863</v>
      </c>
      <c r="M24" s="14">
        <f t="shared" si="8"/>
        <v>18797</v>
      </c>
      <c r="N24" s="12">
        <f t="shared" si="7"/>
        <v>1194788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78227</v>
      </c>
      <c r="C25" s="14">
        <v>64578</v>
      </c>
      <c r="D25" s="14">
        <v>62765</v>
      </c>
      <c r="E25" s="14">
        <v>11828</v>
      </c>
      <c r="F25" s="14">
        <v>60843</v>
      </c>
      <c r="G25" s="14">
        <v>96792</v>
      </c>
      <c r="H25" s="14">
        <v>84924</v>
      </c>
      <c r="I25" s="14">
        <v>59040</v>
      </c>
      <c r="J25" s="14">
        <v>51057</v>
      </c>
      <c r="K25" s="14">
        <v>49139</v>
      </c>
      <c r="L25" s="14">
        <v>17139</v>
      </c>
      <c r="M25" s="14">
        <v>8603</v>
      </c>
      <c r="N25" s="12">
        <f t="shared" si="7"/>
        <v>644935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78547</v>
      </c>
      <c r="C26" s="14">
        <v>55823</v>
      </c>
      <c r="D26" s="14">
        <v>51151</v>
      </c>
      <c r="E26" s="14">
        <v>7885</v>
      </c>
      <c r="F26" s="14">
        <v>52996</v>
      </c>
      <c r="G26" s="14">
        <v>76134</v>
      </c>
      <c r="H26" s="14">
        <v>61614</v>
      </c>
      <c r="I26" s="14">
        <v>57064</v>
      </c>
      <c r="J26" s="14">
        <v>38142</v>
      </c>
      <c r="K26" s="14">
        <v>44579</v>
      </c>
      <c r="L26" s="14">
        <v>15724</v>
      </c>
      <c r="M26" s="14">
        <v>10194</v>
      </c>
      <c r="N26" s="12">
        <f t="shared" si="7"/>
        <v>549853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1089928.62387722</v>
      </c>
      <c r="C36" s="61">
        <f aca="true" t="shared" si="11" ref="C36:M36">C37+C38+C39+C40</f>
        <v>782953.82048</v>
      </c>
      <c r="D36" s="61">
        <f t="shared" si="11"/>
        <v>740080.5136130999</v>
      </c>
      <c r="E36" s="61">
        <f t="shared" si="11"/>
        <v>149635.2689312</v>
      </c>
      <c r="F36" s="61">
        <f t="shared" si="11"/>
        <v>746865.60998295</v>
      </c>
      <c r="G36" s="61">
        <f t="shared" si="11"/>
        <v>942348.7842000001</v>
      </c>
      <c r="H36" s="61">
        <f t="shared" si="11"/>
        <v>990685.2478</v>
      </c>
      <c r="I36" s="61">
        <f t="shared" si="11"/>
        <v>851672.7091880001</v>
      </c>
      <c r="J36" s="61">
        <f t="shared" si="11"/>
        <v>687638.8623604</v>
      </c>
      <c r="K36" s="61">
        <f t="shared" si="11"/>
        <v>780478.97855216</v>
      </c>
      <c r="L36" s="61">
        <f t="shared" si="11"/>
        <v>392997.53991444997</v>
      </c>
      <c r="M36" s="61">
        <f t="shared" si="11"/>
        <v>229652.06528704002</v>
      </c>
      <c r="N36" s="61">
        <f>N37+N38+N39+N40</f>
        <v>8384938.024186521</v>
      </c>
    </row>
    <row r="37" spans="1:14" ht="18.75" customHeight="1">
      <c r="A37" s="58" t="s">
        <v>55</v>
      </c>
      <c r="B37" s="55">
        <f aca="true" t="shared" si="12" ref="B37:M37">B29*B7</f>
        <v>1089998.9844</v>
      </c>
      <c r="C37" s="55">
        <f t="shared" si="12"/>
        <v>782905.3439999999</v>
      </c>
      <c r="D37" s="55">
        <f t="shared" si="12"/>
        <v>730025.0776</v>
      </c>
      <c r="E37" s="55">
        <f t="shared" si="12"/>
        <v>149361.2868</v>
      </c>
      <c r="F37" s="55">
        <f t="shared" si="12"/>
        <v>746945.381</v>
      </c>
      <c r="G37" s="55">
        <f t="shared" si="12"/>
        <v>942547.0765000001</v>
      </c>
      <c r="H37" s="55">
        <f t="shared" si="12"/>
        <v>990608.6429999999</v>
      </c>
      <c r="I37" s="55">
        <f t="shared" si="12"/>
        <v>851649.736</v>
      </c>
      <c r="J37" s="55">
        <f t="shared" si="12"/>
        <v>687544.7332</v>
      </c>
      <c r="K37" s="55">
        <f t="shared" si="12"/>
        <v>780236.1479</v>
      </c>
      <c r="L37" s="55">
        <f t="shared" si="12"/>
        <v>392906.1985</v>
      </c>
      <c r="M37" s="55">
        <f t="shared" si="12"/>
        <v>229632.2887</v>
      </c>
      <c r="N37" s="57">
        <f>SUM(B37:M37)</f>
        <v>8374360.897600001</v>
      </c>
    </row>
    <row r="38" spans="1:14" ht="18.75" customHeight="1">
      <c r="A38" s="58" t="s">
        <v>56</v>
      </c>
      <c r="B38" s="55">
        <f aca="true" t="shared" si="13" ref="B38:M38">B30*B7</f>
        <v>-3327.4405227800003</v>
      </c>
      <c r="C38" s="55">
        <f t="shared" si="13"/>
        <v>-2344.0435199999997</v>
      </c>
      <c r="D38" s="55">
        <f t="shared" si="13"/>
        <v>-2232.5339869</v>
      </c>
      <c r="E38" s="55">
        <f t="shared" si="13"/>
        <v>-372.2978688</v>
      </c>
      <c r="F38" s="55">
        <f t="shared" si="13"/>
        <v>-2241.17101705</v>
      </c>
      <c r="G38" s="55">
        <f t="shared" si="13"/>
        <v>-2860.4523000000004</v>
      </c>
      <c r="H38" s="55">
        <f t="shared" si="13"/>
        <v>-2820.9552</v>
      </c>
      <c r="I38" s="55">
        <f t="shared" si="13"/>
        <v>-2523.626812</v>
      </c>
      <c r="J38" s="55">
        <f t="shared" si="13"/>
        <v>-2024.4708396</v>
      </c>
      <c r="K38" s="55">
        <f t="shared" si="13"/>
        <v>-2359.40934784</v>
      </c>
      <c r="L38" s="55">
        <f t="shared" si="13"/>
        <v>-1179.8185855499999</v>
      </c>
      <c r="M38" s="55">
        <f t="shared" si="13"/>
        <v>-699.26341296</v>
      </c>
      <c r="N38" s="25">
        <f>SUM(B38:M38)</f>
        <v>-24985.48341348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-84166.2</v>
      </c>
      <c r="C42" s="25">
        <f aca="true" t="shared" si="15" ref="C42:M42">+C43+C46+C54+C55</f>
        <v>-86579.2</v>
      </c>
      <c r="D42" s="25">
        <f t="shared" si="15"/>
        <v>-57858.8</v>
      </c>
      <c r="E42" s="25">
        <f t="shared" si="15"/>
        <v>-7908.4</v>
      </c>
      <c r="F42" s="25">
        <f t="shared" si="15"/>
        <v>-49498.8</v>
      </c>
      <c r="G42" s="25">
        <f t="shared" si="15"/>
        <v>-96151.4</v>
      </c>
      <c r="H42" s="25">
        <f t="shared" si="15"/>
        <v>-115028.2</v>
      </c>
      <c r="I42" s="25">
        <f t="shared" si="15"/>
        <v>-54815</v>
      </c>
      <c r="J42" s="25">
        <f t="shared" si="15"/>
        <v>-67583</v>
      </c>
      <c r="K42" s="25">
        <f t="shared" si="15"/>
        <v>-54055</v>
      </c>
      <c r="L42" s="25">
        <f t="shared" si="15"/>
        <v>-38524.4</v>
      </c>
      <c r="M42" s="25">
        <f t="shared" si="15"/>
        <v>-24753.2</v>
      </c>
      <c r="N42" s="25">
        <f>+N43+N46+N54+N55</f>
        <v>-736921.6</v>
      </c>
    </row>
    <row r="43" spans="1:14" ht="18.75" customHeight="1">
      <c r="A43" s="17" t="s">
        <v>60</v>
      </c>
      <c r="B43" s="26">
        <f>B44+B45</f>
        <v>-84166.2</v>
      </c>
      <c r="C43" s="26">
        <f>C44+C45</f>
        <v>-86579.2</v>
      </c>
      <c r="D43" s="26">
        <f>D44+D45</f>
        <v>-57858.8</v>
      </c>
      <c r="E43" s="26">
        <f>E44+E45</f>
        <v>-6908.4</v>
      </c>
      <c r="F43" s="26">
        <f aca="true" t="shared" si="16" ref="F43:M43">F44+F45</f>
        <v>-49498.8</v>
      </c>
      <c r="G43" s="26">
        <f t="shared" si="16"/>
        <v>-96151.4</v>
      </c>
      <c r="H43" s="26">
        <f t="shared" si="16"/>
        <v>-114528.2</v>
      </c>
      <c r="I43" s="26">
        <f t="shared" si="16"/>
        <v>-54815</v>
      </c>
      <c r="J43" s="26">
        <f t="shared" si="16"/>
        <v>-67583</v>
      </c>
      <c r="K43" s="26">
        <f t="shared" si="16"/>
        <v>-54055</v>
      </c>
      <c r="L43" s="26">
        <f t="shared" si="16"/>
        <v>-38524.4</v>
      </c>
      <c r="M43" s="26">
        <f t="shared" si="16"/>
        <v>-24753.2</v>
      </c>
      <c r="N43" s="25">
        <f aca="true" t="shared" si="17" ref="N43:N55">SUM(B43:M43)</f>
        <v>-735421.6</v>
      </c>
    </row>
    <row r="44" spans="1:25" ht="18.75" customHeight="1">
      <c r="A44" s="13" t="s">
        <v>61</v>
      </c>
      <c r="B44" s="20">
        <f>ROUND(-B9*$D$3,2)</f>
        <v>-84166.2</v>
      </c>
      <c r="C44" s="20">
        <f>ROUND(-C9*$D$3,2)</f>
        <v>-86579.2</v>
      </c>
      <c r="D44" s="20">
        <f>ROUND(-D9*$D$3,2)</f>
        <v>-57858.8</v>
      </c>
      <c r="E44" s="20">
        <f>ROUND(-E9*$D$3,2)</f>
        <v>-6908.4</v>
      </c>
      <c r="F44" s="20">
        <f aca="true" t="shared" si="18" ref="F44:M44">ROUND(-F9*$D$3,2)</f>
        <v>-49498.8</v>
      </c>
      <c r="G44" s="20">
        <f t="shared" si="18"/>
        <v>-96151.4</v>
      </c>
      <c r="H44" s="20">
        <f t="shared" si="18"/>
        <v>-114528.2</v>
      </c>
      <c r="I44" s="20">
        <f t="shared" si="18"/>
        <v>-54815</v>
      </c>
      <c r="J44" s="20">
        <f t="shared" si="18"/>
        <v>-67583</v>
      </c>
      <c r="K44" s="20">
        <f t="shared" si="18"/>
        <v>-54055</v>
      </c>
      <c r="L44" s="20">
        <f t="shared" si="18"/>
        <v>-38524.4</v>
      </c>
      <c r="M44" s="20">
        <f t="shared" si="18"/>
        <v>-24753.2</v>
      </c>
      <c r="N44" s="47">
        <f t="shared" si="17"/>
        <v>-735421.6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1005762.4238772201</v>
      </c>
      <c r="C57" s="29">
        <f t="shared" si="21"/>
        <v>696374.62048</v>
      </c>
      <c r="D57" s="29">
        <f t="shared" si="21"/>
        <v>682221.7136130999</v>
      </c>
      <c r="E57" s="29">
        <f t="shared" si="21"/>
        <v>141726.8689312</v>
      </c>
      <c r="F57" s="29">
        <f t="shared" si="21"/>
        <v>697366.80998295</v>
      </c>
      <c r="G57" s="29">
        <f t="shared" si="21"/>
        <v>846197.3842000001</v>
      </c>
      <c r="H57" s="29">
        <f t="shared" si="21"/>
        <v>875657.0478000001</v>
      </c>
      <c r="I57" s="29">
        <f t="shared" si="21"/>
        <v>796857.7091880001</v>
      </c>
      <c r="J57" s="29">
        <f t="shared" si="21"/>
        <v>620055.8623604</v>
      </c>
      <c r="K57" s="29">
        <f t="shared" si="21"/>
        <v>726423.97855216</v>
      </c>
      <c r="L57" s="29">
        <f t="shared" si="21"/>
        <v>354473.13991444994</v>
      </c>
      <c r="M57" s="29">
        <f t="shared" si="21"/>
        <v>204898.86528704</v>
      </c>
      <c r="N57" s="29">
        <f>SUM(B57:M57)</f>
        <v>7648016.424186521</v>
      </c>
      <c r="O57"/>
      <c r="P57"/>
      <c r="Q57" s="73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1005762.4199999999</v>
      </c>
      <c r="C60" s="36">
        <f aca="true" t="shared" si="22" ref="C60:M60">SUM(C61:C74)</f>
        <v>696374.62</v>
      </c>
      <c r="D60" s="36">
        <f t="shared" si="22"/>
        <v>682221.72</v>
      </c>
      <c r="E60" s="36">
        <f t="shared" si="22"/>
        <v>141726.87</v>
      </c>
      <c r="F60" s="36">
        <f t="shared" si="22"/>
        <v>697366.81</v>
      </c>
      <c r="G60" s="36">
        <f t="shared" si="22"/>
        <v>846197.39</v>
      </c>
      <c r="H60" s="36">
        <f t="shared" si="22"/>
        <v>875657.04</v>
      </c>
      <c r="I60" s="36">
        <f t="shared" si="22"/>
        <v>796857.7</v>
      </c>
      <c r="J60" s="36">
        <f t="shared" si="22"/>
        <v>620055.86</v>
      </c>
      <c r="K60" s="36">
        <f t="shared" si="22"/>
        <v>726423.98</v>
      </c>
      <c r="L60" s="36">
        <f t="shared" si="22"/>
        <v>354473.14</v>
      </c>
      <c r="M60" s="36">
        <f t="shared" si="22"/>
        <v>204898.87</v>
      </c>
      <c r="N60" s="29">
        <f>SUM(N61:N74)</f>
        <v>7648016.42</v>
      </c>
    </row>
    <row r="61" spans="1:15" ht="18.75" customHeight="1">
      <c r="A61" s="17" t="s">
        <v>75</v>
      </c>
      <c r="B61" s="36">
        <v>195443.23</v>
      </c>
      <c r="C61" s="36">
        <v>202648.3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398091.53</v>
      </c>
      <c r="O61"/>
    </row>
    <row r="62" spans="1:15" ht="18.75" customHeight="1">
      <c r="A62" s="17" t="s">
        <v>76</v>
      </c>
      <c r="B62" s="36">
        <v>810319.19</v>
      </c>
      <c r="C62" s="36">
        <v>493726.32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1304045.51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682221.72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682221.72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141726.87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141726.87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697366.81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697366.81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846197.39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846197.39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691118.25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691118.25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184538.79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184538.79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796857.7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796857.7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620055.86</v>
      </c>
      <c r="K70" s="35">
        <v>0</v>
      </c>
      <c r="L70" s="35">
        <v>0</v>
      </c>
      <c r="M70" s="35">
        <v>0</v>
      </c>
      <c r="N70" s="29">
        <f t="shared" si="23"/>
        <v>620055.86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726423.98</v>
      </c>
      <c r="L71" s="35">
        <v>0</v>
      </c>
      <c r="M71" s="62"/>
      <c r="N71" s="26">
        <f t="shared" si="23"/>
        <v>726423.98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354473.14</v>
      </c>
      <c r="M72" s="35">
        <v>0</v>
      </c>
      <c r="N72" s="29">
        <f t="shared" si="23"/>
        <v>354473.14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204898.87</v>
      </c>
      <c r="N73" s="26">
        <f t="shared" si="23"/>
        <v>204898.87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2.2715863233737337</v>
      </c>
      <c r="C78" s="45">
        <v>2.238071200473093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1.9785704628831964</v>
      </c>
      <c r="C79" s="45">
        <v>1.8659923464249748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1.81462316503448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2.5247227666059255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2.1187736986004215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1.680146457754251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1.9759281623898035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1.9331893609431736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1.9196517810665827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2.162195977588137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2.0675432753420875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2.45447047381226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2.4045070651670524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2017-03-17T18:34:40Z</dcterms:modified>
  <cp:category/>
  <cp:version/>
  <cp:contentType/>
  <cp:contentStatus/>
</cp:coreProperties>
</file>