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<sst xmlns="http://schemas.openxmlformats.org/spreadsheetml/2006/main" count="105" uniqueCount="103">
  <si>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</si>
  <si>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</si>
  <si>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</si>
  <si>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</si>
  <si>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</si>
  <si>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</si>
  <si>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</si>
  <si>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</si>
  <si>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</si>
  <si>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</si>
  <si>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</si>
  <si>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</si>
  <si>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</si>
  <si>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</si>
  <si>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</si>
  <si>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</si>
  <si>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</si>
  <si>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</si>
  <si>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</si>
  <si>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</si>
  <si>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</si>
  <si>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</si>
  <si>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</si>
  <si>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</si>
  <si>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</si>
  <si>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</si>
  <si>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</si>
  <si>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</si>
  <si>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</si>
  <si>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</si>
  <si>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</si>
  <si>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</si>
  <si>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</si>
  <si>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</si>
  <si>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</si>
  <si>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</si>
  <si>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</si>
  <si>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</si>
  <si>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</si>
  <si>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</si>
  <si>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</si>
  <si>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</si>
  <si>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</si>
  <si>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</si>
  <si>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</si>
  <si>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</si>
  <si>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</si>
  <si>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</si>
  <si>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</si>
  <si>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</si>
  <si>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</si>
  <si>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</si>
  <si>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</si>
  <si>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</si>
  <si>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</si>
  <si>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</si>
  <si>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</si>
  <si>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</si>
  <si>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</si>
  <si>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</si>
  <si>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</si>
  <si>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</si>
  <si>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</si>
  <si>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</si>
  <si>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</si>
  <si>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</si>
  <si>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</si>
  <si>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</si>
  <si>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</si>
  <si>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</si>
  <si>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</si>
  <si>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</si>
  <si>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</si>
  <si>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</si>
  <si>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</si>
  <si>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</si>
  <si>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</si>
  <si>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</si>
  <si>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</si>
  <si>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</si>
  <si>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</si>
  <si>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</si>
  <si>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</si>
  <si>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</si>
  <si>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</si>
  <si>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</si>
  <si>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</si>
  <si>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</si>
  <si>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</si>
  <si>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</si>
  <si>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</si>
  <si>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</si>
  <si>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</si>
  <si>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</si>
  <si>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</si>
  <si>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</si>
  <si>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</si>
  <si>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</si>
  <si>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</si>
  <si>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</si>
  <si>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</si>
  <si>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</si>
  <si>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07/03/17 - VENCIMENTO 17/03/17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</si>
</sst>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539075</v>
      </c>
      <c r="C7" s="10">
        <f>C8+C20+C24</f>
        <v>393322</v>
      </c>
      <c r="D7" s="10">
        <f>D8+D20+D24</f>
        <v>406258</v>
      </c>
      <c r="E7" s="10">
        <f>E8+E20+E24</f>
        <v>61322</v>
      </c>
      <c r="F7" s="10">
        <f aca="true" t="shared" si="0" ref="F7:M7">F8+F20+F24</f>
        <v>357463</v>
      </c>
      <c r="G7" s="10">
        <f t="shared" si="0"/>
        <v>561762</v>
      </c>
      <c r="H7" s="10">
        <f t="shared" si="0"/>
        <v>504455</v>
      </c>
      <c r="I7" s="10">
        <f t="shared" si="0"/>
        <v>435480</v>
      </c>
      <c r="J7" s="10">
        <f t="shared" si="0"/>
        <v>316367</v>
      </c>
      <c r="K7" s="10">
        <f t="shared" si="0"/>
        <v>388068</v>
      </c>
      <c r="L7" s="10">
        <f t="shared" si="0"/>
        <v>158465</v>
      </c>
      <c r="M7" s="10">
        <f t="shared" si="0"/>
        <v>93669</v>
      </c>
      <c r="N7" s="10">
        <f>+N8+N20+N24</f>
        <v>4215706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243677</v>
      </c>
      <c r="C8" s="12">
        <f>+C9+C12+C16</f>
        <v>189871</v>
      </c>
      <c r="D8" s="12">
        <f>+D9+D12+D16</f>
        <v>210688</v>
      </c>
      <c r="E8" s="12">
        <f>+E9+E12+E16</f>
        <v>28712</v>
      </c>
      <c r="F8" s="12">
        <f aca="true" t="shared" si="1" ref="F8:M8">+F9+F12+F16</f>
        <v>169735</v>
      </c>
      <c r="G8" s="12">
        <f t="shared" si="1"/>
        <v>275082</v>
      </c>
      <c r="H8" s="12">
        <f t="shared" si="1"/>
        <v>240919</v>
      </c>
      <c r="I8" s="12">
        <f t="shared" si="1"/>
        <v>220171</v>
      </c>
      <c r="J8" s="12">
        <f t="shared" si="1"/>
        <v>157135</v>
      </c>
      <c r="K8" s="12">
        <f t="shared" si="1"/>
        <v>181632</v>
      </c>
      <c r="L8" s="12">
        <f t="shared" si="1"/>
        <v>83366</v>
      </c>
      <c r="M8" s="12">
        <f t="shared" si="1"/>
        <v>51345</v>
      </c>
      <c r="N8" s="12">
        <f>SUM(B8:M8)</f>
        <v>2052333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23718</v>
      </c>
      <c r="C9" s="14">
        <v>23504</v>
      </c>
      <c r="D9" s="14">
        <v>16456</v>
      </c>
      <c r="E9" s="14">
        <v>1950</v>
      </c>
      <c r="F9" s="14">
        <v>13956</v>
      </c>
      <c r="G9" s="14">
        <v>26269</v>
      </c>
      <c r="H9" s="14">
        <v>31516</v>
      </c>
      <c r="I9" s="14">
        <v>14985</v>
      </c>
      <c r="J9" s="14">
        <v>18755</v>
      </c>
      <c r="K9" s="14">
        <v>15556</v>
      </c>
      <c r="L9" s="14">
        <v>10246</v>
      </c>
      <c r="M9" s="14">
        <v>6744</v>
      </c>
      <c r="N9" s="12">
        <f aca="true" t="shared" si="2" ref="N9:N19">SUM(B9:M9)</f>
        <v>203655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23718</v>
      </c>
      <c r="C10" s="14">
        <f>+C9-C11</f>
        <v>23504</v>
      </c>
      <c r="D10" s="14">
        <f>+D9-D11</f>
        <v>16456</v>
      </c>
      <c r="E10" s="14">
        <f>+E9-E11</f>
        <v>1950</v>
      </c>
      <c r="F10" s="14">
        <f aca="true" t="shared" si="3" ref="F10:M10">+F9-F11</f>
        <v>13956</v>
      </c>
      <c r="G10" s="14">
        <f t="shared" si="3"/>
        <v>26269</v>
      </c>
      <c r="H10" s="14">
        <f t="shared" si="3"/>
        <v>31516</v>
      </c>
      <c r="I10" s="14">
        <f t="shared" si="3"/>
        <v>14985</v>
      </c>
      <c r="J10" s="14">
        <f t="shared" si="3"/>
        <v>18755</v>
      </c>
      <c r="K10" s="14">
        <f t="shared" si="3"/>
        <v>15556</v>
      </c>
      <c r="L10" s="14">
        <f t="shared" si="3"/>
        <v>10246</v>
      </c>
      <c r="M10" s="14">
        <f t="shared" si="3"/>
        <v>6744</v>
      </c>
      <c r="N10" s="12">
        <f t="shared" si="2"/>
        <v>203655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187644</v>
      </c>
      <c r="C12" s="14">
        <f>C13+C14+C15</f>
        <v>145087</v>
      </c>
      <c r="D12" s="14">
        <f>D13+D14+D15</f>
        <v>169957</v>
      </c>
      <c r="E12" s="14">
        <f>E13+E14+E15</f>
        <v>23563</v>
      </c>
      <c r="F12" s="14">
        <f aca="true" t="shared" si="4" ref="F12:M12">F13+F14+F15</f>
        <v>135352</v>
      </c>
      <c r="G12" s="14">
        <f t="shared" si="4"/>
        <v>216092</v>
      </c>
      <c r="H12" s="14">
        <f t="shared" si="4"/>
        <v>181493</v>
      </c>
      <c r="I12" s="14">
        <f t="shared" si="4"/>
        <v>177236</v>
      </c>
      <c r="J12" s="14">
        <f t="shared" si="4"/>
        <v>119016</v>
      </c>
      <c r="K12" s="14">
        <f t="shared" si="4"/>
        <v>138978</v>
      </c>
      <c r="L12" s="14">
        <f t="shared" si="4"/>
        <v>63856</v>
      </c>
      <c r="M12" s="14">
        <f t="shared" si="4"/>
        <v>39499</v>
      </c>
      <c r="N12" s="12">
        <f t="shared" si="2"/>
        <v>1597773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93123</v>
      </c>
      <c r="C13" s="14">
        <v>73267</v>
      </c>
      <c r="D13" s="14">
        <v>83220</v>
      </c>
      <c r="E13" s="14">
        <v>11792</v>
      </c>
      <c r="F13" s="14">
        <v>66892</v>
      </c>
      <c r="G13" s="14">
        <v>107104</v>
      </c>
      <c r="H13" s="14">
        <v>94820</v>
      </c>
      <c r="I13" s="14">
        <v>90011</v>
      </c>
      <c r="J13" s="14">
        <v>58872</v>
      </c>
      <c r="K13" s="14">
        <v>68198</v>
      </c>
      <c r="L13" s="14">
        <v>30749</v>
      </c>
      <c r="M13" s="14">
        <v>18662</v>
      </c>
      <c r="N13" s="12">
        <f t="shared" si="2"/>
        <v>796710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90277</v>
      </c>
      <c r="C14" s="14">
        <v>66557</v>
      </c>
      <c r="D14" s="14">
        <v>83934</v>
      </c>
      <c r="E14" s="14">
        <v>11099</v>
      </c>
      <c r="F14" s="14">
        <v>64682</v>
      </c>
      <c r="G14" s="14">
        <v>101046</v>
      </c>
      <c r="H14" s="14">
        <v>81262</v>
      </c>
      <c r="I14" s="14">
        <v>84489</v>
      </c>
      <c r="J14" s="14">
        <v>57086</v>
      </c>
      <c r="K14" s="14">
        <v>67941</v>
      </c>
      <c r="L14" s="14">
        <v>31369</v>
      </c>
      <c r="M14" s="14">
        <v>20079</v>
      </c>
      <c r="N14" s="12">
        <f t="shared" si="2"/>
        <v>759821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4244</v>
      </c>
      <c r="C15" s="14">
        <v>5263</v>
      </c>
      <c r="D15" s="14">
        <v>2803</v>
      </c>
      <c r="E15" s="14">
        <v>672</v>
      </c>
      <c r="F15" s="14">
        <v>3778</v>
      </c>
      <c r="G15" s="14">
        <v>7942</v>
      </c>
      <c r="H15" s="14">
        <v>5411</v>
      </c>
      <c r="I15" s="14">
        <v>2736</v>
      </c>
      <c r="J15" s="14">
        <v>3058</v>
      </c>
      <c r="K15" s="14">
        <v>2839</v>
      </c>
      <c r="L15" s="14">
        <v>1738</v>
      </c>
      <c r="M15" s="14">
        <v>758</v>
      </c>
      <c r="N15" s="12">
        <f t="shared" si="2"/>
        <v>41242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32315</v>
      </c>
      <c r="C16" s="14">
        <f>C17+C18+C19</f>
        <v>21280</v>
      </c>
      <c r="D16" s="14">
        <f>D17+D18+D19</f>
        <v>24275</v>
      </c>
      <c r="E16" s="14">
        <f>E17+E18+E19</f>
        <v>3199</v>
      </c>
      <c r="F16" s="14">
        <f aca="true" t="shared" si="5" ref="F16:M16">F17+F18+F19</f>
        <v>20427</v>
      </c>
      <c r="G16" s="14">
        <f t="shared" si="5"/>
        <v>32721</v>
      </c>
      <c r="H16" s="14">
        <f t="shared" si="5"/>
        <v>27910</v>
      </c>
      <c r="I16" s="14">
        <f t="shared" si="5"/>
        <v>27950</v>
      </c>
      <c r="J16" s="14">
        <f t="shared" si="5"/>
        <v>19364</v>
      </c>
      <c r="K16" s="14">
        <f t="shared" si="5"/>
        <v>27098</v>
      </c>
      <c r="L16" s="14">
        <f t="shared" si="5"/>
        <v>9264</v>
      </c>
      <c r="M16" s="14">
        <f t="shared" si="5"/>
        <v>5102</v>
      </c>
      <c r="N16" s="12">
        <f t="shared" si="2"/>
        <v>250905</v>
      </c>
    </row>
    <row r="17" spans="1:25" ht="18.75" customHeight="1">
      <c r="A17" s="15" t="s">
        <v>16</v>
      </c>
      <c r="B17" s="14">
        <v>20740</v>
      </c>
      <c r="C17" s="14">
        <v>14229</v>
      </c>
      <c r="D17" s="14">
        <v>14062</v>
      </c>
      <c r="E17" s="14">
        <v>2050</v>
      </c>
      <c r="F17" s="14">
        <v>12469</v>
      </c>
      <c r="G17" s="14">
        <v>21213</v>
      </c>
      <c r="H17" s="14">
        <v>18093</v>
      </c>
      <c r="I17" s="14">
        <v>19051</v>
      </c>
      <c r="J17" s="14">
        <v>12675</v>
      </c>
      <c r="K17" s="14">
        <v>17987</v>
      </c>
      <c r="L17" s="14">
        <v>6294</v>
      </c>
      <c r="M17" s="14">
        <v>3320</v>
      </c>
      <c r="N17" s="12">
        <f t="shared" si="2"/>
        <v>162183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11253</v>
      </c>
      <c r="C18" s="14">
        <v>6661</v>
      </c>
      <c r="D18" s="14">
        <v>10023</v>
      </c>
      <c r="E18" s="14">
        <v>1118</v>
      </c>
      <c r="F18" s="14">
        <v>7642</v>
      </c>
      <c r="G18" s="14">
        <v>11011</v>
      </c>
      <c r="H18" s="14">
        <v>9476</v>
      </c>
      <c r="I18" s="14">
        <v>8689</v>
      </c>
      <c r="J18" s="14">
        <v>6516</v>
      </c>
      <c r="K18" s="14">
        <v>8919</v>
      </c>
      <c r="L18" s="14">
        <v>2858</v>
      </c>
      <c r="M18" s="14">
        <v>1728</v>
      </c>
      <c r="N18" s="12">
        <f t="shared" si="2"/>
        <v>85894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322</v>
      </c>
      <c r="C19" s="14">
        <v>390</v>
      </c>
      <c r="D19" s="14">
        <v>190</v>
      </c>
      <c r="E19" s="14">
        <v>31</v>
      </c>
      <c r="F19" s="14">
        <v>316</v>
      </c>
      <c r="G19" s="14">
        <v>497</v>
      </c>
      <c r="H19" s="14">
        <v>341</v>
      </c>
      <c r="I19" s="14">
        <v>210</v>
      </c>
      <c r="J19" s="14">
        <v>173</v>
      </c>
      <c r="K19" s="14">
        <v>192</v>
      </c>
      <c r="L19" s="14">
        <v>112</v>
      </c>
      <c r="M19" s="14">
        <v>54</v>
      </c>
      <c r="N19" s="12">
        <f t="shared" si="2"/>
        <v>2828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138424</v>
      </c>
      <c r="C20" s="18">
        <f>C21+C22+C23</f>
        <v>85415</v>
      </c>
      <c r="D20" s="18">
        <f>D21+D22+D23</f>
        <v>80515</v>
      </c>
      <c r="E20" s="18">
        <f>E21+E22+E23</f>
        <v>12273</v>
      </c>
      <c r="F20" s="18">
        <f aca="true" t="shared" si="6" ref="F20:M20">F21+F22+F23</f>
        <v>72869</v>
      </c>
      <c r="G20" s="18">
        <f t="shared" si="6"/>
        <v>113568</v>
      </c>
      <c r="H20" s="18">
        <f t="shared" si="6"/>
        <v>117427</v>
      </c>
      <c r="I20" s="18">
        <f t="shared" si="6"/>
        <v>102195</v>
      </c>
      <c r="J20" s="18">
        <f t="shared" si="6"/>
        <v>72171</v>
      </c>
      <c r="K20" s="18">
        <f t="shared" si="6"/>
        <v>108686</v>
      </c>
      <c r="L20" s="18">
        <f t="shared" si="6"/>
        <v>42673</v>
      </c>
      <c r="M20" s="18">
        <f t="shared" si="6"/>
        <v>24121</v>
      </c>
      <c r="N20" s="12">
        <f aca="true" t="shared" si="7" ref="N20:N26">SUM(B20:M20)</f>
        <v>970337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74884</v>
      </c>
      <c r="C21" s="14">
        <v>49679</v>
      </c>
      <c r="D21" s="14">
        <v>45887</v>
      </c>
      <c r="E21" s="14">
        <v>7150</v>
      </c>
      <c r="F21" s="14">
        <v>41639</v>
      </c>
      <c r="G21" s="14">
        <v>65043</v>
      </c>
      <c r="H21" s="14">
        <v>69581</v>
      </c>
      <c r="I21" s="14">
        <v>59272</v>
      </c>
      <c r="J21" s="14">
        <v>40211</v>
      </c>
      <c r="K21" s="14">
        <v>58631</v>
      </c>
      <c r="L21" s="14">
        <v>23057</v>
      </c>
      <c r="M21" s="14">
        <v>12671</v>
      </c>
      <c r="N21" s="12">
        <f t="shared" si="7"/>
        <v>547705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61446</v>
      </c>
      <c r="C22" s="14">
        <v>33858</v>
      </c>
      <c r="D22" s="14">
        <v>33555</v>
      </c>
      <c r="E22" s="14">
        <v>4881</v>
      </c>
      <c r="F22" s="14">
        <v>29812</v>
      </c>
      <c r="G22" s="14">
        <v>45859</v>
      </c>
      <c r="H22" s="14">
        <v>45894</v>
      </c>
      <c r="I22" s="14">
        <v>41557</v>
      </c>
      <c r="J22" s="14">
        <v>30753</v>
      </c>
      <c r="K22" s="14">
        <v>48445</v>
      </c>
      <c r="L22" s="14">
        <v>18862</v>
      </c>
      <c r="M22" s="14">
        <v>11136</v>
      </c>
      <c r="N22" s="12">
        <f t="shared" si="7"/>
        <v>406058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2094</v>
      </c>
      <c r="C23" s="14">
        <v>1878</v>
      </c>
      <c r="D23" s="14">
        <v>1073</v>
      </c>
      <c r="E23" s="14">
        <v>242</v>
      </c>
      <c r="F23" s="14">
        <v>1418</v>
      </c>
      <c r="G23" s="14">
        <v>2666</v>
      </c>
      <c r="H23" s="14">
        <v>1952</v>
      </c>
      <c r="I23" s="14">
        <v>1366</v>
      </c>
      <c r="J23" s="14">
        <v>1207</v>
      </c>
      <c r="K23" s="14">
        <v>1610</v>
      </c>
      <c r="L23" s="14">
        <v>754</v>
      </c>
      <c r="M23" s="14">
        <v>314</v>
      </c>
      <c r="N23" s="12">
        <f t="shared" si="7"/>
        <v>16574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156974</v>
      </c>
      <c r="C24" s="14">
        <f>C25+C26</f>
        <v>118036</v>
      </c>
      <c r="D24" s="14">
        <f>D25+D26</f>
        <v>115055</v>
      </c>
      <c r="E24" s="14">
        <f>E25+E26</f>
        <v>20337</v>
      </c>
      <c r="F24" s="14">
        <f aca="true" t="shared" si="8" ref="F24:M24">F25+F26</f>
        <v>114859</v>
      </c>
      <c r="G24" s="14">
        <f t="shared" si="8"/>
        <v>173112</v>
      </c>
      <c r="H24" s="14">
        <f t="shared" si="8"/>
        <v>146109</v>
      </c>
      <c r="I24" s="14">
        <f t="shared" si="8"/>
        <v>113114</v>
      </c>
      <c r="J24" s="14">
        <f t="shared" si="8"/>
        <v>87061</v>
      </c>
      <c r="K24" s="14">
        <f t="shared" si="8"/>
        <v>97750</v>
      </c>
      <c r="L24" s="14">
        <f t="shared" si="8"/>
        <v>32426</v>
      </c>
      <c r="M24" s="14">
        <f t="shared" si="8"/>
        <v>18203</v>
      </c>
      <c r="N24" s="12">
        <f t="shared" si="7"/>
        <v>1193036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77977</v>
      </c>
      <c r="C25" s="14">
        <v>64429</v>
      </c>
      <c r="D25" s="14">
        <v>62979</v>
      </c>
      <c r="E25" s="14">
        <v>12182</v>
      </c>
      <c r="F25" s="14">
        <v>61512</v>
      </c>
      <c r="G25" s="14">
        <v>98102</v>
      </c>
      <c r="H25" s="14">
        <v>86434</v>
      </c>
      <c r="I25" s="14">
        <v>59229</v>
      </c>
      <c r="J25" s="14">
        <v>50468</v>
      </c>
      <c r="K25" s="14">
        <v>50628</v>
      </c>
      <c r="L25" s="14">
        <v>17317</v>
      </c>
      <c r="M25" s="14">
        <v>8664</v>
      </c>
      <c r="N25" s="12">
        <f t="shared" si="7"/>
        <v>649921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78997</v>
      </c>
      <c r="C26" s="14">
        <v>53607</v>
      </c>
      <c r="D26" s="14">
        <v>52076</v>
      </c>
      <c r="E26" s="14">
        <v>8155</v>
      </c>
      <c r="F26" s="14">
        <v>53347</v>
      </c>
      <c r="G26" s="14">
        <v>75010</v>
      </c>
      <c r="H26" s="14">
        <v>59675</v>
      </c>
      <c r="I26" s="14">
        <v>53885</v>
      </c>
      <c r="J26" s="14">
        <v>36593</v>
      </c>
      <c r="K26" s="14">
        <v>47122</v>
      </c>
      <c r="L26" s="14">
        <v>15109</v>
      </c>
      <c r="M26" s="14">
        <v>9539</v>
      </c>
      <c r="N26" s="12">
        <f t="shared" si="7"/>
        <v>543115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1093808.7483495001</v>
      </c>
      <c r="C36" s="61">
        <f aca="true" t="shared" si="11" ref="C36:M36">C37+C38+C39+C40</f>
        <v>771152.365321</v>
      </c>
      <c r="D36" s="61">
        <f t="shared" si="11"/>
        <v>747310.2768128999</v>
      </c>
      <c r="E36" s="61">
        <f t="shared" si="11"/>
        <v>154798.65192479998</v>
      </c>
      <c r="F36" s="61">
        <f t="shared" si="11"/>
        <v>757352.76511915</v>
      </c>
      <c r="G36" s="61">
        <f t="shared" si="11"/>
        <v>943838.2148000001</v>
      </c>
      <c r="H36" s="61">
        <f t="shared" si="11"/>
        <v>992083.3695</v>
      </c>
      <c r="I36" s="61">
        <f t="shared" si="11"/>
        <v>836016.910664</v>
      </c>
      <c r="J36" s="61">
        <f t="shared" si="11"/>
        <v>684058.5198881</v>
      </c>
      <c r="K36" s="61">
        <f t="shared" si="11"/>
        <v>802274.4710636799</v>
      </c>
      <c r="L36" s="61">
        <f t="shared" si="11"/>
        <v>388960.76305495</v>
      </c>
      <c r="M36" s="61">
        <f t="shared" si="11"/>
        <v>225241.62473664002</v>
      </c>
      <c r="N36" s="61">
        <f>N37+N38+N39+N40</f>
        <v>8396896.68123472</v>
      </c>
    </row>
    <row r="37" spans="1:14" ht="18.75" customHeight="1">
      <c r="A37" s="58" t="s">
        <v>55</v>
      </c>
      <c r="B37" s="55">
        <f aca="true" t="shared" si="12" ref="B37:M37">B29*B7</f>
        <v>1093890.99</v>
      </c>
      <c r="C37" s="55">
        <f t="shared" si="12"/>
        <v>771068.4488</v>
      </c>
      <c r="D37" s="55">
        <f t="shared" si="12"/>
        <v>737277.0184</v>
      </c>
      <c r="E37" s="55">
        <f t="shared" si="12"/>
        <v>154537.5722</v>
      </c>
      <c r="F37" s="55">
        <f t="shared" si="12"/>
        <v>757464.0970000001</v>
      </c>
      <c r="G37" s="55">
        <f t="shared" si="12"/>
        <v>944041.0410000001</v>
      </c>
      <c r="H37" s="55">
        <f t="shared" si="12"/>
        <v>992010.7575</v>
      </c>
      <c r="I37" s="55">
        <f t="shared" si="12"/>
        <v>835947.4079999999</v>
      </c>
      <c r="J37" s="55">
        <f t="shared" si="12"/>
        <v>683953.8173</v>
      </c>
      <c r="K37" s="55">
        <f t="shared" si="12"/>
        <v>802097.7492</v>
      </c>
      <c r="L37" s="55">
        <f t="shared" si="12"/>
        <v>388857.2635</v>
      </c>
      <c r="M37" s="55">
        <f t="shared" si="12"/>
        <v>225208.37670000002</v>
      </c>
      <c r="N37" s="57">
        <f>SUM(B37:M37)</f>
        <v>8386354.5396</v>
      </c>
    </row>
    <row r="38" spans="1:14" ht="18.75" customHeight="1">
      <c r="A38" s="58" t="s">
        <v>56</v>
      </c>
      <c r="B38" s="55">
        <f aca="true" t="shared" si="13" ref="B38:M38">B30*B7</f>
        <v>-3339.3216505</v>
      </c>
      <c r="C38" s="55">
        <f t="shared" si="13"/>
        <v>-2308.603479</v>
      </c>
      <c r="D38" s="55">
        <f t="shared" si="13"/>
        <v>-2254.7115871</v>
      </c>
      <c r="E38" s="55">
        <f t="shared" si="13"/>
        <v>-385.2002752</v>
      </c>
      <c r="F38" s="55">
        <f t="shared" si="13"/>
        <v>-2272.73188085</v>
      </c>
      <c r="G38" s="55">
        <f t="shared" si="13"/>
        <v>-2864.9862000000003</v>
      </c>
      <c r="H38" s="55">
        <f t="shared" si="13"/>
        <v>-2824.948</v>
      </c>
      <c r="I38" s="55">
        <f t="shared" si="13"/>
        <v>-2477.097336</v>
      </c>
      <c r="J38" s="55">
        <f t="shared" si="13"/>
        <v>-2013.8974119</v>
      </c>
      <c r="K38" s="55">
        <f t="shared" si="13"/>
        <v>-2425.51813632</v>
      </c>
      <c r="L38" s="55">
        <f t="shared" si="13"/>
        <v>-1167.66044505</v>
      </c>
      <c r="M38" s="55">
        <f t="shared" si="13"/>
        <v>-685.7919633600001</v>
      </c>
      <c r="N38" s="25">
        <f>SUM(B38:M38)</f>
        <v>-25020.468365279998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-90128.4</v>
      </c>
      <c r="C42" s="25">
        <f aca="true" t="shared" si="15" ref="C42:M42">+C43+C46+C54+C55</f>
        <v>-89315.2</v>
      </c>
      <c r="D42" s="25">
        <f t="shared" si="15"/>
        <v>-62532.8</v>
      </c>
      <c r="E42" s="25">
        <f t="shared" si="15"/>
        <v>-8410</v>
      </c>
      <c r="F42" s="25">
        <f t="shared" si="15"/>
        <v>-53032.8</v>
      </c>
      <c r="G42" s="25">
        <f t="shared" si="15"/>
        <v>-99822.2</v>
      </c>
      <c r="H42" s="25">
        <f t="shared" si="15"/>
        <v>-120260.8</v>
      </c>
      <c r="I42" s="25">
        <f t="shared" si="15"/>
        <v>-56943</v>
      </c>
      <c r="J42" s="25">
        <f t="shared" si="15"/>
        <v>-71269</v>
      </c>
      <c r="K42" s="25">
        <f t="shared" si="15"/>
        <v>-59112.8</v>
      </c>
      <c r="L42" s="25">
        <f t="shared" si="15"/>
        <v>-38934.8</v>
      </c>
      <c r="M42" s="25">
        <f t="shared" si="15"/>
        <v>-25627.2</v>
      </c>
      <c r="N42" s="25">
        <f>+N43+N46+N54+N55</f>
        <v>-775389</v>
      </c>
    </row>
    <row r="43" spans="1:14" ht="18.75" customHeight="1">
      <c r="A43" s="17" t="s">
        <v>60</v>
      </c>
      <c r="B43" s="26">
        <f>B44+B45</f>
        <v>-90128.4</v>
      </c>
      <c r="C43" s="26">
        <f>C44+C45</f>
        <v>-89315.2</v>
      </c>
      <c r="D43" s="26">
        <f>D44+D45</f>
        <v>-62532.8</v>
      </c>
      <c r="E43" s="26">
        <f>E44+E45</f>
        <v>-7410</v>
      </c>
      <c r="F43" s="26">
        <f aca="true" t="shared" si="16" ref="F43:M43">F44+F45</f>
        <v>-53032.8</v>
      </c>
      <c r="G43" s="26">
        <f t="shared" si="16"/>
        <v>-99822.2</v>
      </c>
      <c r="H43" s="26">
        <f t="shared" si="16"/>
        <v>-119760.8</v>
      </c>
      <c r="I43" s="26">
        <f t="shared" si="16"/>
        <v>-56943</v>
      </c>
      <c r="J43" s="26">
        <f t="shared" si="16"/>
        <v>-71269</v>
      </c>
      <c r="K43" s="26">
        <f t="shared" si="16"/>
        <v>-59112.8</v>
      </c>
      <c r="L43" s="26">
        <f t="shared" si="16"/>
        <v>-38934.8</v>
      </c>
      <c r="M43" s="26">
        <f t="shared" si="16"/>
        <v>-25627.2</v>
      </c>
      <c r="N43" s="25">
        <f aca="true" t="shared" si="17" ref="N43:N55">SUM(B43:M43)</f>
        <v>-773889</v>
      </c>
    </row>
    <row r="44" spans="1:25" ht="18.75" customHeight="1">
      <c r="A44" s="13" t="s">
        <v>61</v>
      </c>
      <c r="B44" s="20">
        <f>ROUND(-B9*$D$3,2)</f>
        <v>-90128.4</v>
      </c>
      <c r="C44" s="20">
        <f>ROUND(-C9*$D$3,2)</f>
        <v>-89315.2</v>
      </c>
      <c r="D44" s="20">
        <f>ROUND(-D9*$D$3,2)</f>
        <v>-62532.8</v>
      </c>
      <c r="E44" s="20">
        <f>ROUND(-E9*$D$3,2)</f>
        <v>-7410</v>
      </c>
      <c r="F44" s="20">
        <f aca="true" t="shared" si="18" ref="F44:M44">ROUND(-F9*$D$3,2)</f>
        <v>-53032.8</v>
      </c>
      <c r="G44" s="20">
        <f t="shared" si="18"/>
        <v>-99822.2</v>
      </c>
      <c r="H44" s="20">
        <f t="shared" si="18"/>
        <v>-119760.8</v>
      </c>
      <c r="I44" s="20">
        <f t="shared" si="18"/>
        <v>-56943</v>
      </c>
      <c r="J44" s="20">
        <f t="shared" si="18"/>
        <v>-71269</v>
      </c>
      <c r="K44" s="20">
        <f t="shared" si="18"/>
        <v>-59112.8</v>
      </c>
      <c r="L44" s="20">
        <f t="shared" si="18"/>
        <v>-38934.8</v>
      </c>
      <c r="M44" s="20">
        <f t="shared" si="18"/>
        <v>-25627.2</v>
      </c>
      <c r="N44" s="47">
        <f t="shared" si="17"/>
        <v>-773889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1003680.3483495001</v>
      </c>
      <c r="C57" s="29">
        <f t="shared" si="21"/>
        <v>681837.165321</v>
      </c>
      <c r="D57" s="29">
        <f t="shared" si="21"/>
        <v>684777.4768128998</v>
      </c>
      <c r="E57" s="29">
        <f t="shared" si="21"/>
        <v>146388.65192479998</v>
      </c>
      <c r="F57" s="29">
        <f t="shared" si="21"/>
        <v>704319.96511915</v>
      </c>
      <c r="G57" s="29">
        <f t="shared" si="21"/>
        <v>844016.0148000001</v>
      </c>
      <c r="H57" s="29">
        <f t="shared" si="21"/>
        <v>871822.5695</v>
      </c>
      <c r="I57" s="29">
        <f t="shared" si="21"/>
        <v>779073.910664</v>
      </c>
      <c r="J57" s="29">
        <f t="shared" si="21"/>
        <v>612789.5198881</v>
      </c>
      <c r="K57" s="29">
        <f t="shared" si="21"/>
        <v>743161.6710636799</v>
      </c>
      <c r="L57" s="29">
        <f t="shared" si="21"/>
        <v>350025.96305495</v>
      </c>
      <c r="M57" s="29">
        <f t="shared" si="21"/>
        <v>199614.42473664</v>
      </c>
      <c r="N57" s="29">
        <f>SUM(B57:M57)</f>
        <v>7621507.681234721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1003680.35</v>
      </c>
      <c r="C60" s="36">
        <f aca="true" t="shared" si="22" ref="C60:M60">SUM(C61:C74)</f>
        <v>681837.1699999999</v>
      </c>
      <c r="D60" s="36">
        <f t="shared" si="22"/>
        <v>684777.48</v>
      </c>
      <c r="E60" s="36">
        <f t="shared" si="22"/>
        <v>146388.65</v>
      </c>
      <c r="F60" s="36">
        <f t="shared" si="22"/>
        <v>704319.97</v>
      </c>
      <c r="G60" s="36">
        <f t="shared" si="22"/>
        <v>844016.01</v>
      </c>
      <c r="H60" s="36">
        <f t="shared" si="22"/>
        <v>871822.56</v>
      </c>
      <c r="I60" s="36">
        <f t="shared" si="22"/>
        <v>779073.91</v>
      </c>
      <c r="J60" s="36">
        <f t="shared" si="22"/>
        <v>612789.52</v>
      </c>
      <c r="K60" s="36">
        <f t="shared" si="22"/>
        <v>743161.67</v>
      </c>
      <c r="L60" s="36">
        <f t="shared" si="22"/>
        <v>350025.96</v>
      </c>
      <c r="M60" s="36">
        <f t="shared" si="22"/>
        <v>199614.43</v>
      </c>
      <c r="N60" s="29">
        <f>SUM(N61:N74)</f>
        <v>7621507.680000001</v>
      </c>
    </row>
    <row r="61" spans="1:15" ht="18.75" customHeight="1">
      <c r="A61" s="17" t="s">
        <v>75</v>
      </c>
      <c r="B61" s="36">
        <v>195313.97</v>
      </c>
      <c r="C61" s="36">
        <v>198632.95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393946.92000000004</v>
      </c>
      <c r="O61"/>
    </row>
    <row r="62" spans="1:15" ht="18.75" customHeight="1">
      <c r="A62" s="17" t="s">
        <v>76</v>
      </c>
      <c r="B62" s="36">
        <v>808366.38</v>
      </c>
      <c r="C62" s="36">
        <v>483204.22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1291570.6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684777.48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684777.48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146388.65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146388.65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704319.97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704319.97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844016.01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844016.01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684751.03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684751.03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187071.53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187071.53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779073.91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779073.91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612789.52</v>
      </c>
      <c r="K70" s="35">
        <v>0</v>
      </c>
      <c r="L70" s="35">
        <v>0</v>
      </c>
      <c r="M70" s="35">
        <v>0</v>
      </c>
      <c r="N70" s="29">
        <f t="shared" si="23"/>
        <v>612789.52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743161.67</v>
      </c>
      <c r="L71" s="35">
        <v>0</v>
      </c>
      <c r="M71" s="62"/>
      <c r="N71" s="26">
        <f t="shared" si="23"/>
        <v>743161.67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350025.96</v>
      </c>
      <c r="M72" s="35">
        <v>0</v>
      </c>
      <c r="N72" s="29">
        <f t="shared" si="23"/>
        <v>350025.96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199614.43</v>
      </c>
      <c r="N73" s="26">
        <f t="shared" si="23"/>
        <v>199614.43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2.271701739139799</v>
      </c>
      <c r="C78" s="45">
        <v>2.237172939415111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1.97854832355848</v>
      </c>
      <c r="C79" s="45">
        <v>1.8660876738124803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1.8145703144624843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2.524357521359381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2.118688549917474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1.6801389463865481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1.9761608892564086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1.933076675940052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1.9197596001285937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2.1622309529378856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2.067355388910397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2.4545531382636545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2.4046549524030363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2017-03-16T19:18:08Z</dcterms:modified>
  <cp:category/>
  <cp:version/>
  <cp:contentType/>
  <cp:contentStatus/>
</cp:coreProperties>
</file>