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<sst xmlns="http://schemas.openxmlformats.org/spreadsheetml/2006/main" count="105" uniqueCount="103">
  <si>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</si>
  <si>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</si>
  <si>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</si>
  <si>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</si>
  <si>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</si>
  <si>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</si>
  <si>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</si>
  <si>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</si>
  <si>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</si>
  <si>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</si>
  <si>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</si>
  <si>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</si>
  <si>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</si>
  <si>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</si>
  <si>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</si>
  <si>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</si>
  <si>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</si>
  <si>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</si>
  <si>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</si>
  <si>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</si>
  <si>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</si>
  <si>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</si>
  <si>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</si>
  <si>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</si>
  <si>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</si>
  <si>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</si>
  <si>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</si>
  <si>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</si>
  <si>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</si>
  <si>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</si>
  <si>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</si>
  <si>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</si>
  <si>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</si>
  <si>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</si>
  <si>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</si>
  <si>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</si>
  <si>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</si>
  <si>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</si>
  <si>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</si>
  <si>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</si>
  <si>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</si>
  <si>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</si>
  <si>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</si>
  <si>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</si>
  <si>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</si>
  <si>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</si>
  <si>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</si>
  <si>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</si>
  <si>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</si>
  <si>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</si>
  <si>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</si>
  <si>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</si>
  <si>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</si>
  <si>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</si>
  <si>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</si>
  <si>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</si>
  <si>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</si>
  <si>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</si>
  <si>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</si>
  <si>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</si>
  <si>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</si>
  <si>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</si>
  <si>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</si>
  <si>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</si>
  <si>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</si>
  <si>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</si>
  <si>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</si>
  <si>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</si>
  <si>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</si>
  <si>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</si>
  <si>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</si>
  <si>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</si>
  <si>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</si>
  <si>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</si>
  <si>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</si>
  <si>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</si>
  <si>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</si>
  <si>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</si>
  <si>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</si>
  <si>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</si>
  <si>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</si>
  <si>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</si>
  <si>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</si>
  <si>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</si>
  <si>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</si>
  <si>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</si>
  <si>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</si>
  <si>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</si>
  <si>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</si>
  <si>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</si>
  <si>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</si>
  <si>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</si>
  <si>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</si>
  <si>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</si>
  <si>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</si>
  <si>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</si>
  <si>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</si>
  <si>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</si>
  <si>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</si>
  <si>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</si>
  <si>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</si>
  <si>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</si>
  <si>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06/03/17 - VENCIMENTO 16/03/17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</si>
</sst>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7" sqref="N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19.00390625" style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508975</v>
      </c>
      <c r="C7" s="10">
        <f>C8+C20+C24</f>
        <v>374233</v>
      </c>
      <c r="D7" s="10">
        <f>D8+D20+D24</f>
        <v>383535</v>
      </c>
      <c r="E7" s="10">
        <f>E8+E20+E24</f>
        <v>53579</v>
      </c>
      <c r="F7" s="10">
        <f aca="true" t="shared" si="0" ref="F7:M7">F8+F20+F24</f>
        <v>326622</v>
      </c>
      <c r="G7" s="10">
        <f t="shared" si="0"/>
        <v>522590</v>
      </c>
      <c r="H7" s="10">
        <f t="shared" si="0"/>
        <v>479000</v>
      </c>
      <c r="I7" s="10">
        <f t="shared" si="0"/>
        <v>427233</v>
      </c>
      <c r="J7" s="10">
        <f t="shared" si="0"/>
        <v>302581</v>
      </c>
      <c r="K7" s="10">
        <f t="shared" si="0"/>
        <v>368004</v>
      </c>
      <c r="L7" s="10">
        <f t="shared" si="0"/>
        <v>151102</v>
      </c>
      <c r="M7" s="10">
        <f t="shared" si="0"/>
        <v>90255</v>
      </c>
      <c r="N7" s="10">
        <f>+N8+N20+N24</f>
        <v>3987709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237856</v>
      </c>
      <c r="C8" s="12">
        <f>+C9+C12+C16</f>
        <v>187633</v>
      </c>
      <c r="D8" s="12">
        <f>+D9+D12+D16</f>
        <v>205175</v>
      </c>
      <c r="E8" s="12">
        <f>+E9+E12+E16</f>
        <v>25744</v>
      </c>
      <c r="F8" s="12">
        <f aca="true" t="shared" si="1" ref="F8:M8">+F9+F12+F16</f>
        <v>161134</v>
      </c>
      <c r="G8" s="12">
        <f t="shared" si="1"/>
        <v>267057</v>
      </c>
      <c r="H8" s="12">
        <f t="shared" si="1"/>
        <v>237093</v>
      </c>
      <c r="I8" s="12">
        <f t="shared" si="1"/>
        <v>217016</v>
      </c>
      <c r="J8" s="12">
        <f t="shared" si="1"/>
        <v>154868</v>
      </c>
      <c r="K8" s="12">
        <f t="shared" si="1"/>
        <v>177723</v>
      </c>
      <c r="L8" s="12">
        <f t="shared" si="1"/>
        <v>82054</v>
      </c>
      <c r="M8" s="12">
        <f t="shared" si="1"/>
        <v>50312</v>
      </c>
      <c r="N8" s="12">
        <f>SUM(B8:M8)</f>
        <v>2003665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26365</v>
      </c>
      <c r="C9" s="14">
        <v>26074</v>
      </c>
      <c r="D9" s="14">
        <v>18254</v>
      </c>
      <c r="E9" s="14">
        <v>2094</v>
      </c>
      <c r="F9" s="14">
        <v>15405</v>
      </c>
      <c r="G9" s="14">
        <v>29271</v>
      </c>
      <c r="H9" s="14">
        <v>34226</v>
      </c>
      <c r="I9" s="14">
        <v>17435</v>
      </c>
      <c r="J9" s="14">
        <v>20774</v>
      </c>
      <c r="K9" s="14">
        <v>17168</v>
      </c>
      <c r="L9" s="14">
        <v>11193</v>
      </c>
      <c r="M9" s="14">
        <v>7140</v>
      </c>
      <c r="N9" s="12">
        <f aca="true" t="shared" si="2" ref="N9:N19">SUM(B9:M9)</f>
        <v>225399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26365</v>
      </c>
      <c r="C10" s="14">
        <f>+C9-C11</f>
        <v>26074</v>
      </c>
      <c r="D10" s="14">
        <f>+D9-D11</f>
        <v>18254</v>
      </c>
      <c r="E10" s="14">
        <f>+E9-E11</f>
        <v>2094</v>
      </c>
      <c r="F10" s="14">
        <f aca="true" t="shared" si="3" ref="F10:M10">+F9-F11</f>
        <v>15405</v>
      </c>
      <c r="G10" s="14">
        <f t="shared" si="3"/>
        <v>29271</v>
      </c>
      <c r="H10" s="14">
        <f t="shared" si="3"/>
        <v>34226</v>
      </c>
      <c r="I10" s="14">
        <f t="shared" si="3"/>
        <v>17435</v>
      </c>
      <c r="J10" s="14">
        <f t="shared" si="3"/>
        <v>20774</v>
      </c>
      <c r="K10" s="14">
        <f t="shared" si="3"/>
        <v>17168</v>
      </c>
      <c r="L10" s="14">
        <f t="shared" si="3"/>
        <v>11193</v>
      </c>
      <c r="M10" s="14">
        <f t="shared" si="3"/>
        <v>7140</v>
      </c>
      <c r="N10" s="12">
        <f t="shared" si="2"/>
        <v>225399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180899</v>
      </c>
      <c r="C12" s="14">
        <f>C13+C14+C15</f>
        <v>141259</v>
      </c>
      <c r="D12" s="14">
        <f>D13+D14+D15</f>
        <v>163883</v>
      </c>
      <c r="E12" s="14">
        <f>E13+E14+E15</f>
        <v>20875</v>
      </c>
      <c r="F12" s="14">
        <f aca="true" t="shared" si="4" ref="F12:M12">F13+F14+F15</f>
        <v>126995</v>
      </c>
      <c r="G12" s="14">
        <f t="shared" si="4"/>
        <v>207148</v>
      </c>
      <c r="H12" s="14">
        <f t="shared" si="4"/>
        <v>176521</v>
      </c>
      <c r="I12" s="14">
        <f t="shared" si="4"/>
        <v>172177</v>
      </c>
      <c r="J12" s="14">
        <f t="shared" si="4"/>
        <v>115476</v>
      </c>
      <c r="K12" s="14">
        <f t="shared" si="4"/>
        <v>134758</v>
      </c>
      <c r="L12" s="14">
        <f t="shared" si="4"/>
        <v>61952</v>
      </c>
      <c r="M12" s="14">
        <f t="shared" si="4"/>
        <v>38439</v>
      </c>
      <c r="N12" s="12">
        <f t="shared" si="2"/>
        <v>1540382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88594</v>
      </c>
      <c r="C13" s="14">
        <v>70361</v>
      </c>
      <c r="D13" s="14">
        <v>79234</v>
      </c>
      <c r="E13" s="14">
        <v>10333</v>
      </c>
      <c r="F13" s="14">
        <v>61955</v>
      </c>
      <c r="G13" s="14">
        <v>101202</v>
      </c>
      <c r="H13" s="14">
        <v>90866</v>
      </c>
      <c r="I13" s="14">
        <v>87858</v>
      </c>
      <c r="J13" s="14">
        <v>56582</v>
      </c>
      <c r="K13" s="14">
        <v>66102</v>
      </c>
      <c r="L13" s="14">
        <v>29693</v>
      </c>
      <c r="M13" s="14">
        <v>17914</v>
      </c>
      <c r="N13" s="12">
        <f t="shared" si="2"/>
        <v>760694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88361</v>
      </c>
      <c r="C14" s="14">
        <v>65810</v>
      </c>
      <c r="D14" s="14">
        <v>82058</v>
      </c>
      <c r="E14" s="14">
        <v>9975</v>
      </c>
      <c r="F14" s="14">
        <v>61493</v>
      </c>
      <c r="G14" s="14">
        <v>98670</v>
      </c>
      <c r="H14" s="14">
        <v>80535</v>
      </c>
      <c r="I14" s="14">
        <v>81738</v>
      </c>
      <c r="J14" s="14">
        <v>55997</v>
      </c>
      <c r="K14" s="14">
        <v>66014</v>
      </c>
      <c r="L14" s="14">
        <v>30628</v>
      </c>
      <c r="M14" s="14">
        <v>19833</v>
      </c>
      <c r="N14" s="12">
        <f t="shared" si="2"/>
        <v>741112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3944</v>
      </c>
      <c r="C15" s="14">
        <v>5088</v>
      </c>
      <c r="D15" s="14">
        <v>2591</v>
      </c>
      <c r="E15" s="14">
        <v>567</v>
      </c>
      <c r="F15" s="14">
        <v>3547</v>
      </c>
      <c r="G15" s="14">
        <v>7276</v>
      </c>
      <c r="H15" s="14">
        <v>5120</v>
      </c>
      <c r="I15" s="14">
        <v>2581</v>
      </c>
      <c r="J15" s="14">
        <v>2897</v>
      </c>
      <c r="K15" s="14">
        <v>2642</v>
      </c>
      <c r="L15" s="14">
        <v>1631</v>
      </c>
      <c r="M15" s="14">
        <v>692</v>
      </c>
      <c r="N15" s="12">
        <f t="shared" si="2"/>
        <v>38576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30592</v>
      </c>
      <c r="C16" s="14">
        <f>C17+C18+C19</f>
        <v>20300</v>
      </c>
      <c r="D16" s="14">
        <f>D17+D18+D19</f>
        <v>23038</v>
      </c>
      <c r="E16" s="14">
        <f>E17+E18+E19</f>
        <v>2775</v>
      </c>
      <c r="F16" s="14">
        <f aca="true" t="shared" si="5" ref="F16:M16">F17+F18+F19</f>
        <v>18734</v>
      </c>
      <c r="G16" s="14">
        <f t="shared" si="5"/>
        <v>30638</v>
      </c>
      <c r="H16" s="14">
        <f t="shared" si="5"/>
        <v>26346</v>
      </c>
      <c r="I16" s="14">
        <f t="shared" si="5"/>
        <v>27404</v>
      </c>
      <c r="J16" s="14">
        <f t="shared" si="5"/>
        <v>18618</v>
      </c>
      <c r="K16" s="14">
        <f t="shared" si="5"/>
        <v>25797</v>
      </c>
      <c r="L16" s="14">
        <f t="shared" si="5"/>
        <v>8909</v>
      </c>
      <c r="M16" s="14">
        <f t="shared" si="5"/>
        <v>4733</v>
      </c>
      <c r="N16" s="12">
        <f t="shared" si="2"/>
        <v>237884</v>
      </c>
    </row>
    <row r="17" spans="1:25" ht="18.75" customHeight="1">
      <c r="A17" s="15" t="s">
        <v>16</v>
      </c>
      <c r="B17" s="14">
        <v>19915</v>
      </c>
      <c r="C17" s="14">
        <v>13757</v>
      </c>
      <c r="D17" s="14">
        <v>13329</v>
      </c>
      <c r="E17" s="14">
        <v>1829</v>
      </c>
      <c r="F17" s="14">
        <v>11475</v>
      </c>
      <c r="G17" s="14">
        <v>20088</v>
      </c>
      <c r="H17" s="14">
        <v>17333</v>
      </c>
      <c r="I17" s="14">
        <v>19005</v>
      </c>
      <c r="J17" s="14">
        <v>12384</v>
      </c>
      <c r="K17" s="14">
        <v>17375</v>
      </c>
      <c r="L17" s="14">
        <v>6171</v>
      </c>
      <c r="M17" s="14">
        <v>3112</v>
      </c>
      <c r="N17" s="12">
        <f t="shared" si="2"/>
        <v>155773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10369</v>
      </c>
      <c r="C18" s="14">
        <v>6191</v>
      </c>
      <c r="D18" s="14">
        <v>9530</v>
      </c>
      <c r="E18" s="14">
        <v>918</v>
      </c>
      <c r="F18" s="14">
        <v>6995</v>
      </c>
      <c r="G18" s="14">
        <v>10121</v>
      </c>
      <c r="H18" s="14">
        <v>8684</v>
      </c>
      <c r="I18" s="14">
        <v>8193</v>
      </c>
      <c r="J18" s="14">
        <v>6068</v>
      </c>
      <c r="K18" s="14">
        <v>8265</v>
      </c>
      <c r="L18" s="14">
        <v>2650</v>
      </c>
      <c r="M18" s="14">
        <v>1573</v>
      </c>
      <c r="N18" s="12">
        <f t="shared" si="2"/>
        <v>79557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308</v>
      </c>
      <c r="C19" s="14">
        <v>352</v>
      </c>
      <c r="D19" s="14">
        <v>179</v>
      </c>
      <c r="E19" s="14">
        <v>28</v>
      </c>
      <c r="F19" s="14">
        <v>264</v>
      </c>
      <c r="G19" s="14">
        <v>429</v>
      </c>
      <c r="H19" s="14">
        <v>329</v>
      </c>
      <c r="I19" s="14">
        <v>206</v>
      </c>
      <c r="J19" s="14">
        <v>166</v>
      </c>
      <c r="K19" s="14">
        <v>157</v>
      </c>
      <c r="L19" s="14">
        <v>88</v>
      </c>
      <c r="M19" s="14">
        <v>48</v>
      </c>
      <c r="N19" s="12">
        <f t="shared" si="2"/>
        <v>2554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133273</v>
      </c>
      <c r="C20" s="18">
        <f>C21+C22+C23</f>
        <v>82876</v>
      </c>
      <c r="D20" s="18">
        <f>D21+D22+D23</f>
        <v>77365</v>
      </c>
      <c r="E20" s="18">
        <f>E21+E22+E23</f>
        <v>10948</v>
      </c>
      <c r="F20" s="18">
        <f aca="true" t="shared" si="6" ref="F20:M20">F21+F22+F23</f>
        <v>67307</v>
      </c>
      <c r="G20" s="18">
        <f t="shared" si="6"/>
        <v>105939</v>
      </c>
      <c r="H20" s="18">
        <f t="shared" si="6"/>
        <v>112908</v>
      </c>
      <c r="I20" s="18">
        <f t="shared" si="6"/>
        <v>106921</v>
      </c>
      <c r="J20" s="18">
        <f t="shared" si="6"/>
        <v>69901</v>
      </c>
      <c r="K20" s="18">
        <f t="shared" si="6"/>
        <v>105082</v>
      </c>
      <c r="L20" s="18">
        <f t="shared" si="6"/>
        <v>41089</v>
      </c>
      <c r="M20" s="18">
        <f t="shared" si="6"/>
        <v>23824</v>
      </c>
      <c r="N20" s="12">
        <f aca="true" t="shared" si="7" ref="N20:N26">SUM(B20:M20)</f>
        <v>937433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70903</v>
      </c>
      <c r="C21" s="14">
        <v>46966</v>
      </c>
      <c r="D21" s="14">
        <v>43039</v>
      </c>
      <c r="E21" s="14">
        <v>6268</v>
      </c>
      <c r="F21" s="14">
        <v>37367</v>
      </c>
      <c r="G21" s="14">
        <v>59074</v>
      </c>
      <c r="H21" s="14">
        <v>65164</v>
      </c>
      <c r="I21" s="14">
        <v>60425</v>
      </c>
      <c r="J21" s="14">
        <v>38381</v>
      </c>
      <c r="K21" s="14">
        <v>55978</v>
      </c>
      <c r="L21" s="14">
        <v>22115</v>
      </c>
      <c r="M21" s="14">
        <v>12432</v>
      </c>
      <c r="N21" s="12">
        <f t="shared" si="7"/>
        <v>518112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60371</v>
      </c>
      <c r="C22" s="14">
        <v>34054</v>
      </c>
      <c r="D22" s="14">
        <v>33361</v>
      </c>
      <c r="E22" s="14">
        <v>4491</v>
      </c>
      <c r="F22" s="14">
        <v>28724</v>
      </c>
      <c r="G22" s="14">
        <v>44474</v>
      </c>
      <c r="H22" s="14">
        <v>45926</v>
      </c>
      <c r="I22" s="14">
        <v>45126</v>
      </c>
      <c r="J22" s="14">
        <v>30338</v>
      </c>
      <c r="K22" s="14">
        <v>47637</v>
      </c>
      <c r="L22" s="14">
        <v>18258</v>
      </c>
      <c r="M22" s="14">
        <v>11091</v>
      </c>
      <c r="N22" s="12">
        <f t="shared" si="7"/>
        <v>403851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1999</v>
      </c>
      <c r="C23" s="14">
        <v>1856</v>
      </c>
      <c r="D23" s="14">
        <v>965</v>
      </c>
      <c r="E23" s="14">
        <v>189</v>
      </c>
      <c r="F23" s="14">
        <v>1216</v>
      </c>
      <c r="G23" s="14">
        <v>2391</v>
      </c>
      <c r="H23" s="14">
        <v>1818</v>
      </c>
      <c r="I23" s="14">
        <v>1370</v>
      </c>
      <c r="J23" s="14">
        <v>1182</v>
      </c>
      <c r="K23" s="14">
        <v>1467</v>
      </c>
      <c r="L23" s="14">
        <v>716</v>
      </c>
      <c r="M23" s="14">
        <v>301</v>
      </c>
      <c r="N23" s="12">
        <f t="shared" si="7"/>
        <v>15470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137846</v>
      </c>
      <c r="C24" s="14">
        <f>C25+C26</f>
        <v>103724</v>
      </c>
      <c r="D24" s="14">
        <f>D25+D26</f>
        <v>100995</v>
      </c>
      <c r="E24" s="14">
        <f>E25+E26</f>
        <v>16887</v>
      </c>
      <c r="F24" s="14">
        <f aca="true" t="shared" si="8" ref="F24:M24">F25+F26</f>
        <v>98181</v>
      </c>
      <c r="G24" s="14">
        <f t="shared" si="8"/>
        <v>149594</v>
      </c>
      <c r="H24" s="14">
        <f t="shared" si="8"/>
        <v>128999</v>
      </c>
      <c r="I24" s="14">
        <f t="shared" si="8"/>
        <v>103296</v>
      </c>
      <c r="J24" s="14">
        <f t="shared" si="8"/>
        <v>77812</v>
      </c>
      <c r="K24" s="14">
        <f t="shared" si="8"/>
        <v>85199</v>
      </c>
      <c r="L24" s="14">
        <f t="shared" si="8"/>
        <v>27959</v>
      </c>
      <c r="M24" s="14">
        <f t="shared" si="8"/>
        <v>16119</v>
      </c>
      <c r="N24" s="12">
        <f t="shared" si="7"/>
        <v>1046611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71553</v>
      </c>
      <c r="C25" s="14">
        <v>58372</v>
      </c>
      <c r="D25" s="14">
        <v>57636</v>
      </c>
      <c r="E25" s="14">
        <v>10579</v>
      </c>
      <c r="F25" s="14">
        <v>54514</v>
      </c>
      <c r="G25" s="14">
        <v>87141</v>
      </c>
      <c r="H25" s="14">
        <v>78999</v>
      </c>
      <c r="I25" s="14">
        <v>56460</v>
      </c>
      <c r="J25" s="14">
        <v>47278</v>
      </c>
      <c r="K25" s="14">
        <v>46904</v>
      </c>
      <c r="L25" s="14">
        <v>15939</v>
      </c>
      <c r="M25" s="14">
        <v>8247</v>
      </c>
      <c r="N25" s="12">
        <f t="shared" si="7"/>
        <v>593622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66293</v>
      </c>
      <c r="C26" s="14">
        <v>45352</v>
      </c>
      <c r="D26" s="14">
        <v>43359</v>
      </c>
      <c r="E26" s="14">
        <v>6308</v>
      </c>
      <c r="F26" s="14">
        <v>43667</v>
      </c>
      <c r="G26" s="14">
        <v>62453</v>
      </c>
      <c r="H26" s="14">
        <v>50000</v>
      </c>
      <c r="I26" s="14">
        <v>46836</v>
      </c>
      <c r="J26" s="14">
        <v>30534</v>
      </c>
      <c r="K26" s="14">
        <v>38295</v>
      </c>
      <c r="L26" s="14">
        <v>12020</v>
      </c>
      <c r="M26" s="14">
        <v>7872</v>
      </c>
      <c r="N26" s="12">
        <f t="shared" si="7"/>
        <v>452989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1032916.2840034999</v>
      </c>
      <c r="C36" s="61">
        <f aca="true" t="shared" si="11" ref="C36:M36">C37+C38+C39+C40</f>
        <v>733842.3326064999</v>
      </c>
      <c r="D36" s="61">
        <f t="shared" si="11"/>
        <v>706198.6879267499</v>
      </c>
      <c r="E36" s="61">
        <f t="shared" si="11"/>
        <v>135334.1560536</v>
      </c>
      <c r="F36" s="61">
        <f t="shared" si="11"/>
        <v>692196.7716551</v>
      </c>
      <c r="G36" s="61">
        <f t="shared" si="11"/>
        <v>878209.4460000001</v>
      </c>
      <c r="H36" s="61">
        <f t="shared" si="11"/>
        <v>942168.66</v>
      </c>
      <c r="I36" s="61">
        <f t="shared" si="11"/>
        <v>820232.8800493999</v>
      </c>
      <c r="J36" s="61">
        <f t="shared" si="11"/>
        <v>654342.3240283</v>
      </c>
      <c r="K36" s="61">
        <f t="shared" si="11"/>
        <v>760929.59427904</v>
      </c>
      <c r="L36" s="61">
        <f t="shared" si="11"/>
        <v>370946.95213586</v>
      </c>
      <c r="M36" s="61">
        <f t="shared" si="11"/>
        <v>217058.3399328</v>
      </c>
      <c r="N36" s="61">
        <f>N37+N38+N39+N40</f>
        <v>7944376.42867085</v>
      </c>
    </row>
    <row r="37" spans="1:14" ht="18.75" customHeight="1">
      <c r="A37" s="58" t="s">
        <v>55</v>
      </c>
      <c r="B37" s="55">
        <f aca="true" t="shared" si="12" ref="B37:M37">B29*B7</f>
        <v>1032812.07</v>
      </c>
      <c r="C37" s="55">
        <f t="shared" si="12"/>
        <v>733646.3731999999</v>
      </c>
      <c r="D37" s="55">
        <f t="shared" si="12"/>
        <v>696039.318</v>
      </c>
      <c r="E37" s="55">
        <f t="shared" si="12"/>
        <v>135024.4379</v>
      </c>
      <c r="F37" s="55">
        <f t="shared" si="12"/>
        <v>692112.018</v>
      </c>
      <c r="G37" s="55">
        <f t="shared" si="12"/>
        <v>878212.4950000001</v>
      </c>
      <c r="H37" s="55">
        <f t="shared" si="12"/>
        <v>941953.5</v>
      </c>
      <c r="I37" s="55">
        <f t="shared" si="12"/>
        <v>820116.4667999999</v>
      </c>
      <c r="J37" s="55">
        <f t="shared" si="12"/>
        <v>654149.8639</v>
      </c>
      <c r="K37" s="55">
        <f t="shared" si="12"/>
        <v>760627.4676</v>
      </c>
      <c r="L37" s="55">
        <f t="shared" si="12"/>
        <v>370789.1978</v>
      </c>
      <c r="M37" s="55">
        <f t="shared" si="12"/>
        <v>217000.0965</v>
      </c>
      <c r="N37" s="57">
        <f>SUM(B37:M37)</f>
        <v>7932483.304699999</v>
      </c>
    </row>
    <row r="38" spans="1:14" ht="18.75" customHeight="1">
      <c r="A38" s="58" t="s">
        <v>56</v>
      </c>
      <c r="B38" s="55">
        <f aca="true" t="shared" si="13" ref="B38:M38">B30*B7</f>
        <v>-3152.8659965</v>
      </c>
      <c r="C38" s="55">
        <f t="shared" si="13"/>
        <v>-2196.5605935</v>
      </c>
      <c r="D38" s="55">
        <f t="shared" si="13"/>
        <v>-2128.6000732499997</v>
      </c>
      <c r="E38" s="55">
        <f t="shared" si="13"/>
        <v>-336.5618464</v>
      </c>
      <c r="F38" s="55">
        <f t="shared" si="13"/>
        <v>-2076.6463449000003</v>
      </c>
      <c r="G38" s="55">
        <f t="shared" si="13"/>
        <v>-2665.2090000000003</v>
      </c>
      <c r="H38" s="55">
        <f t="shared" si="13"/>
        <v>-2682.4</v>
      </c>
      <c r="I38" s="55">
        <f t="shared" si="13"/>
        <v>-2430.1867506</v>
      </c>
      <c r="J38" s="55">
        <f t="shared" si="13"/>
        <v>-1926.1398717</v>
      </c>
      <c r="K38" s="55">
        <f t="shared" si="13"/>
        <v>-2300.11332096</v>
      </c>
      <c r="L38" s="55">
        <f t="shared" si="13"/>
        <v>-1113.40566414</v>
      </c>
      <c r="M38" s="55">
        <f t="shared" si="13"/>
        <v>-660.7965672</v>
      </c>
      <c r="N38" s="25">
        <f>SUM(B38:M38)</f>
        <v>-23669.48602915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-100187</v>
      </c>
      <c r="C42" s="25">
        <f aca="true" t="shared" si="15" ref="C42:M42">+C43+C46+C54+C55</f>
        <v>-99081.2</v>
      </c>
      <c r="D42" s="25">
        <f t="shared" si="15"/>
        <v>-69365.2</v>
      </c>
      <c r="E42" s="25">
        <f t="shared" si="15"/>
        <v>-8957.2</v>
      </c>
      <c r="F42" s="25">
        <f t="shared" si="15"/>
        <v>-58539</v>
      </c>
      <c r="G42" s="25">
        <f t="shared" si="15"/>
        <v>-111229.8</v>
      </c>
      <c r="H42" s="25">
        <f t="shared" si="15"/>
        <v>-130558.8</v>
      </c>
      <c r="I42" s="25">
        <f t="shared" si="15"/>
        <v>-66253</v>
      </c>
      <c r="J42" s="25">
        <f t="shared" si="15"/>
        <v>-78941.2</v>
      </c>
      <c r="K42" s="25">
        <f t="shared" si="15"/>
        <v>-65238.4</v>
      </c>
      <c r="L42" s="25">
        <f t="shared" si="15"/>
        <v>-42533.4</v>
      </c>
      <c r="M42" s="25">
        <f t="shared" si="15"/>
        <v>-27132</v>
      </c>
      <c r="N42" s="25">
        <f>+N43+N46+N54+N55</f>
        <v>-858016.2000000001</v>
      </c>
    </row>
    <row r="43" spans="1:14" ht="18.75" customHeight="1">
      <c r="A43" s="17" t="s">
        <v>60</v>
      </c>
      <c r="B43" s="26">
        <f>B44+B45</f>
        <v>-100187</v>
      </c>
      <c r="C43" s="26">
        <f>C44+C45</f>
        <v>-99081.2</v>
      </c>
      <c r="D43" s="26">
        <f>D44+D45</f>
        <v>-69365.2</v>
      </c>
      <c r="E43" s="26">
        <f>E44+E45</f>
        <v>-7957.2</v>
      </c>
      <c r="F43" s="26">
        <f aca="true" t="shared" si="16" ref="F43:M43">F44+F45</f>
        <v>-58539</v>
      </c>
      <c r="G43" s="26">
        <f t="shared" si="16"/>
        <v>-111229.8</v>
      </c>
      <c r="H43" s="26">
        <f t="shared" si="16"/>
        <v>-130058.8</v>
      </c>
      <c r="I43" s="26">
        <f t="shared" si="16"/>
        <v>-66253</v>
      </c>
      <c r="J43" s="26">
        <f t="shared" si="16"/>
        <v>-78941.2</v>
      </c>
      <c r="K43" s="26">
        <f t="shared" si="16"/>
        <v>-65238.4</v>
      </c>
      <c r="L43" s="26">
        <f t="shared" si="16"/>
        <v>-42533.4</v>
      </c>
      <c r="M43" s="26">
        <f t="shared" si="16"/>
        <v>-27132</v>
      </c>
      <c r="N43" s="25">
        <f aca="true" t="shared" si="17" ref="N43:N55">SUM(B43:M43)</f>
        <v>-856516.2000000001</v>
      </c>
    </row>
    <row r="44" spans="1:25" ht="18.75" customHeight="1">
      <c r="A44" s="13" t="s">
        <v>61</v>
      </c>
      <c r="B44" s="20">
        <f>ROUND(-B9*$D$3,2)</f>
        <v>-100187</v>
      </c>
      <c r="C44" s="20">
        <f>ROUND(-C9*$D$3,2)</f>
        <v>-99081.2</v>
      </c>
      <c r="D44" s="20">
        <f>ROUND(-D9*$D$3,2)</f>
        <v>-69365.2</v>
      </c>
      <c r="E44" s="20">
        <f>ROUND(-E9*$D$3,2)</f>
        <v>-7957.2</v>
      </c>
      <c r="F44" s="20">
        <f aca="true" t="shared" si="18" ref="F44:M44">ROUND(-F9*$D$3,2)</f>
        <v>-58539</v>
      </c>
      <c r="G44" s="20">
        <f t="shared" si="18"/>
        <v>-111229.8</v>
      </c>
      <c r="H44" s="20">
        <f t="shared" si="18"/>
        <v>-130058.8</v>
      </c>
      <c r="I44" s="20">
        <f t="shared" si="18"/>
        <v>-66253</v>
      </c>
      <c r="J44" s="20">
        <f t="shared" si="18"/>
        <v>-78941.2</v>
      </c>
      <c r="K44" s="20">
        <f t="shared" si="18"/>
        <v>-65238.4</v>
      </c>
      <c r="L44" s="20">
        <f t="shared" si="18"/>
        <v>-42533.4</v>
      </c>
      <c r="M44" s="20">
        <f t="shared" si="18"/>
        <v>-27132</v>
      </c>
      <c r="N44" s="47">
        <f t="shared" si="17"/>
        <v>-856516.2000000001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932729.2840034999</v>
      </c>
      <c r="C57" s="29">
        <f t="shared" si="21"/>
        <v>634761.1326065</v>
      </c>
      <c r="D57" s="29">
        <f t="shared" si="21"/>
        <v>636833.48792675</v>
      </c>
      <c r="E57" s="29">
        <f t="shared" si="21"/>
        <v>126376.95605359999</v>
      </c>
      <c r="F57" s="29">
        <f t="shared" si="21"/>
        <v>633657.7716551</v>
      </c>
      <c r="G57" s="29">
        <f t="shared" si="21"/>
        <v>766979.6460000001</v>
      </c>
      <c r="H57" s="29">
        <f t="shared" si="21"/>
        <v>811609.86</v>
      </c>
      <c r="I57" s="29">
        <f t="shared" si="21"/>
        <v>753979.8800493999</v>
      </c>
      <c r="J57" s="29">
        <f t="shared" si="21"/>
        <v>575401.1240283</v>
      </c>
      <c r="K57" s="29">
        <f t="shared" si="21"/>
        <v>695691.19427904</v>
      </c>
      <c r="L57" s="29">
        <f t="shared" si="21"/>
        <v>328413.55213585997</v>
      </c>
      <c r="M57" s="29">
        <f t="shared" si="21"/>
        <v>189926.3399328</v>
      </c>
      <c r="N57" s="29">
        <f>SUM(B57:M57)</f>
        <v>7086360.22867085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932729.2799999999</v>
      </c>
      <c r="C60" s="36">
        <f aca="true" t="shared" si="22" ref="C60:M60">SUM(C61:C74)</f>
        <v>634761.14</v>
      </c>
      <c r="D60" s="36">
        <f t="shared" si="22"/>
        <v>636833.49</v>
      </c>
      <c r="E60" s="36">
        <f t="shared" si="22"/>
        <v>126376.96</v>
      </c>
      <c r="F60" s="36">
        <f t="shared" si="22"/>
        <v>633657.77</v>
      </c>
      <c r="G60" s="36">
        <f t="shared" si="22"/>
        <v>766979.65</v>
      </c>
      <c r="H60" s="36">
        <f t="shared" si="22"/>
        <v>811609.8600000001</v>
      </c>
      <c r="I60" s="36">
        <f t="shared" si="22"/>
        <v>753979.87</v>
      </c>
      <c r="J60" s="36">
        <f t="shared" si="22"/>
        <v>575401.12</v>
      </c>
      <c r="K60" s="36">
        <f t="shared" si="22"/>
        <v>695691.2</v>
      </c>
      <c r="L60" s="36">
        <f t="shared" si="22"/>
        <v>328413.55</v>
      </c>
      <c r="M60" s="36">
        <f t="shared" si="22"/>
        <v>189926.34</v>
      </c>
      <c r="N60" s="29">
        <f>SUM(N61:N74)</f>
        <v>7086360.2299999995</v>
      </c>
    </row>
    <row r="61" spans="1:15" ht="18.75" customHeight="1">
      <c r="A61" s="17" t="s">
        <v>75</v>
      </c>
      <c r="B61" s="36">
        <v>183433.84</v>
      </c>
      <c r="C61" s="36">
        <v>186027.09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369460.93</v>
      </c>
      <c r="O61"/>
    </row>
    <row r="62" spans="1:15" ht="18.75" customHeight="1">
      <c r="A62" s="17" t="s">
        <v>76</v>
      </c>
      <c r="B62" s="36">
        <v>749295.44</v>
      </c>
      <c r="C62" s="36">
        <v>448734.05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1198029.49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636833.49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636833.49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126376.96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126376.96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633657.77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633657.77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766979.65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766979.65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641275.06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641275.06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170334.8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170334.8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753979.87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753979.87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575401.12</v>
      </c>
      <c r="K70" s="35">
        <v>0</v>
      </c>
      <c r="L70" s="35">
        <v>0</v>
      </c>
      <c r="M70" s="35">
        <v>0</v>
      </c>
      <c r="N70" s="29">
        <f t="shared" si="23"/>
        <v>575401.12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695691.2</v>
      </c>
      <c r="L71" s="35">
        <v>0</v>
      </c>
      <c r="M71" s="62"/>
      <c r="N71" s="26">
        <f t="shared" si="23"/>
        <v>695691.2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328413.55</v>
      </c>
      <c r="M72" s="35">
        <v>0</v>
      </c>
      <c r="N72" s="29">
        <f t="shared" si="23"/>
        <v>328413.55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189926.34</v>
      </c>
      <c r="N73" s="26">
        <f t="shared" si="23"/>
        <v>189926.34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2.268153790735633</v>
      </c>
      <c r="C78" s="45">
        <v>2.2359466705668503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1.9789233065168752</v>
      </c>
      <c r="C79" s="45">
        <v>1.866400415064396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1.814885520035329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2.5258805885440188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2.119259485445255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1.6804941655982704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1.9762135072953686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1.9335027016621913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1.9198724818761657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2.1625360615117937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2.067720987486658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2.4549440254653145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2.404945320844275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2017-03-15T14:56:00Z</dcterms:modified>
  <cp:category/>
  <cp:version/>
  <cp:contentType/>
  <cp:contentStatus/>
</cp:coreProperties>
</file>