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<sst xmlns="http://schemas.openxmlformats.org/spreadsheetml/2006/main" count="105" uniqueCount="103">
  <si>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</si>
  <si>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</si>
  <si>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</si>
  <si>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</si>
  <si>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</si>
  <si>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</si>
  <si>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</si>
  <si>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</si>
  <si>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</si>
  <si>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</si>
  <si>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</si>
  <si>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</si>
  <si>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</si>
  <si>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</si>
  <si>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</si>
  <si>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</si>
  <si>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</si>
  <si>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</si>
  <si>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</si>
  <si>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</si>
  <si>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</si>
  <si>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</si>
  <si>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</si>
  <si>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</si>
  <si>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</si>
  <si>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</si>
  <si>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</si>
  <si>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</si>
  <si>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</si>
  <si>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</si>
  <si>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</si>
  <si>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</si>
  <si>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</si>
  <si>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</si>
  <si>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</si>
  <si>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</si>
  <si>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</si>
  <si>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</si>
  <si>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</si>
  <si>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</si>
  <si>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</si>
  <si>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</si>
  <si>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</si>
  <si>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</si>
  <si>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</si>
  <si>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</si>
  <si>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</si>
  <si>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</si>
  <si>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</si>
  <si>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</si>
  <si>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</si>
  <si>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</si>
  <si>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</si>
  <si>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</si>
  <si>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</si>
  <si>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</si>
  <si>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</si>
  <si>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</si>
  <si>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</si>
  <si>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</si>
  <si>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</si>
  <si>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</si>
  <si>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</si>
  <si>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</si>
  <si>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</si>
  <si>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</si>
  <si>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</si>
  <si>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</si>
  <si>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</si>
  <si>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</si>
  <si>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</si>
  <si>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</si>
  <si>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</si>
  <si>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</si>
  <si>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</si>
  <si>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</si>
  <si>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</si>
  <si>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</si>
  <si>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</si>
  <si>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</si>
  <si>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</si>
  <si>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</si>
  <si>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</si>
  <si>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</si>
  <si>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</si>
  <si>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</si>
  <si>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</si>
  <si>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</si>
  <si>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</si>
  <si>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</si>
  <si>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</si>
  <si>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</si>
  <si>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</si>
  <si>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</si>
  <si>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</si>
  <si>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</si>
  <si>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</si>
  <si>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</si>
  <si>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</si>
  <si>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</si>
  <si>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</si>
  <si>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</si>
  <si>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05/03/17 - VENCIMENTO 16/03/17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</si>
</sst>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211500</v>
      </c>
      <c r="C7" s="10">
        <f>C8+C20+C24</f>
        <v>142262</v>
      </c>
      <c r="D7" s="10">
        <f>D8+D20+D24</f>
        <v>170145</v>
      </c>
      <c r="E7" s="10">
        <f>E8+E20+E24</f>
        <v>22982</v>
      </c>
      <c r="F7" s="10">
        <f aca="true" t="shared" si="0" ref="F7:M7">F8+F20+F24</f>
        <v>140720</v>
      </c>
      <c r="G7" s="10">
        <f t="shared" si="0"/>
        <v>206816</v>
      </c>
      <c r="H7" s="10">
        <f t="shared" si="0"/>
        <v>176257</v>
      </c>
      <c r="I7" s="10">
        <f t="shared" si="0"/>
        <v>194219</v>
      </c>
      <c r="J7" s="10">
        <f t="shared" si="0"/>
        <v>132611</v>
      </c>
      <c r="K7" s="10">
        <f t="shared" si="0"/>
        <v>183618</v>
      </c>
      <c r="L7" s="10">
        <f t="shared" si="0"/>
        <v>56004</v>
      </c>
      <c r="M7" s="10">
        <f t="shared" si="0"/>
        <v>31728</v>
      </c>
      <c r="N7" s="10">
        <f>+N8+N20+N24</f>
        <v>1668862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97585</v>
      </c>
      <c r="C8" s="12">
        <f>+C9+C12+C16</f>
        <v>69668</v>
      </c>
      <c r="D8" s="12">
        <f>+D9+D12+D16</f>
        <v>86345</v>
      </c>
      <c r="E8" s="12">
        <f>+E9+E12+E16</f>
        <v>10461</v>
      </c>
      <c r="F8" s="12">
        <f aca="true" t="shared" si="1" ref="F8:M8">+F9+F12+F16</f>
        <v>67336</v>
      </c>
      <c r="G8" s="12">
        <f t="shared" si="1"/>
        <v>102040</v>
      </c>
      <c r="H8" s="12">
        <f t="shared" si="1"/>
        <v>86415</v>
      </c>
      <c r="I8" s="12">
        <f t="shared" si="1"/>
        <v>95083</v>
      </c>
      <c r="J8" s="12">
        <f t="shared" si="1"/>
        <v>66639</v>
      </c>
      <c r="K8" s="12">
        <f t="shared" si="1"/>
        <v>88892</v>
      </c>
      <c r="L8" s="12">
        <f t="shared" si="1"/>
        <v>30107</v>
      </c>
      <c r="M8" s="12">
        <f t="shared" si="1"/>
        <v>17969</v>
      </c>
      <c r="N8" s="12">
        <f>SUM(B8:M8)</f>
        <v>818540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13810</v>
      </c>
      <c r="C9" s="14">
        <v>12503</v>
      </c>
      <c r="D9" s="14">
        <v>10990</v>
      </c>
      <c r="E9" s="14">
        <v>895</v>
      </c>
      <c r="F9" s="14">
        <v>8499</v>
      </c>
      <c r="G9" s="14">
        <v>15394</v>
      </c>
      <c r="H9" s="14">
        <v>15954</v>
      </c>
      <c r="I9" s="14">
        <v>9743</v>
      </c>
      <c r="J9" s="14">
        <v>10904</v>
      </c>
      <c r="K9" s="14">
        <v>9986</v>
      </c>
      <c r="L9" s="14">
        <v>4777</v>
      </c>
      <c r="M9" s="14">
        <v>2741</v>
      </c>
      <c r="N9" s="12">
        <f aca="true" t="shared" si="2" ref="N9:N19">SUM(B9:M9)</f>
        <v>116196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13810</v>
      </c>
      <c r="C10" s="14">
        <f>+C9-C11</f>
        <v>12503</v>
      </c>
      <c r="D10" s="14">
        <f>+D9-D11</f>
        <v>10990</v>
      </c>
      <c r="E10" s="14">
        <f>+E9-E11</f>
        <v>895</v>
      </c>
      <c r="F10" s="14">
        <f aca="true" t="shared" si="3" ref="F10:M10">+F9-F11</f>
        <v>8499</v>
      </c>
      <c r="G10" s="14">
        <f t="shared" si="3"/>
        <v>15394</v>
      </c>
      <c r="H10" s="14">
        <f t="shared" si="3"/>
        <v>15954</v>
      </c>
      <c r="I10" s="14">
        <f t="shared" si="3"/>
        <v>9743</v>
      </c>
      <c r="J10" s="14">
        <f t="shared" si="3"/>
        <v>10904</v>
      </c>
      <c r="K10" s="14">
        <f t="shared" si="3"/>
        <v>9986</v>
      </c>
      <c r="L10" s="14">
        <f t="shared" si="3"/>
        <v>4777</v>
      </c>
      <c r="M10" s="14">
        <f t="shared" si="3"/>
        <v>2741</v>
      </c>
      <c r="N10" s="12">
        <f t="shared" si="2"/>
        <v>116196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68989</v>
      </c>
      <c r="C12" s="14">
        <f>C13+C14+C15</f>
        <v>48342</v>
      </c>
      <c r="D12" s="14">
        <f>D13+D14+D15</f>
        <v>64461</v>
      </c>
      <c r="E12" s="14">
        <f>E13+E14+E15</f>
        <v>8146</v>
      </c>
      <c r="F12" s="14">
        <f aca="true" t="shared" si="4" ref="F12:M12">F13+F14+F15</f>
        <v>49347</v>
      </c>
      <c r="G12" s="14">
        <f t="shared" si="4"/>
        <v>73406</v>
      </c>
      <c r="H12" s="14">
        <f t="shared" si="4"/>
        <v>59540</v>
      </c>
      <c r="I12" s="14">
        <f t="shared" si="4"/>
        <v>71290</v>
      </c>
      <c r="J12" s="14">
        <f t="shared" si="4"/>
        <v>46283</v>
      </c>
      <c r="K12" s="14">
        <f t="shared" si="4"/>
        <v>63583</v>
      </c>
      <c r="L12" s="14">
        <f t="shared" si="4"/>
        <v>21499</v>
      </c>
      <c r="M12" s="14">
        <f t="shared" si="4"/>
        <v>13186</v>
      </c>
      <c r="N12" s="12">
        <f t="shared" si="2"/>
        <v>588072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32539</v>
      </c>
      <c r="C13" s="14">
        <v>24120</v>
      </c>
      <c r="D13" s="14">
        <v>30694</v>
      </c>
      <c r="E13" s="14">
        <v>3968</v>
      </c>
      <c r="F13" s="14">
        <v>23821</v>
      </c>
      <c r="G13" s="14">
        <v>35499</v>
      </c>
      <c r="H13" s="14">
        <v>29588</v>
      </c>
      <c r="I13" s="14">
        <v>34810</v>
      </c>
      <c r="J13" s="14">
        <v>21656</v>
      </c>
      <c r="K13" s="14">
        <v>28383</v>
      </c>
      <c r="L13" s="14">
        <v>9267</v>
      </c>
      <c r="M13" s="14">
        <v>5583</v>
      </c>
      <c r="N13" s="12">
        <f t="shared" si="2"/>
        <v>279928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35499</v>
      </c>
      <c r="C14" s="14">
        <v>23155</v>
      </c>
      <c r="D14" s="14">
        <v>33109</v>
      </c>
      <c r="E14" s="14">
        <v>4044</v>
      </c>
      <c r="F14" s="14">
        <v>24777</v>
      </c>
      <c r="G14" s="14">
        <v>36306</v>
      </c>
      <c r="H14" s="14">
        <v>28966</v>
      </c>
      <c r="I14" s="14">
        <v>35810</v>
      </c>
      <c r="J14" s="14">
        <v>23939</v>
      </c>
      <c r="K14" s="14">
        <v>34517</v>
      </c>
      <c r="L14" s="14">
        <v>11870</v>
      </c>
      <c r="M14" s="14">
        <v>7461</v>
      </c>
      <c r="N14" s="12">
        <f t="shared" si="2"/>
        <v>299453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951</v>
      </c>
      <c r="C15" s="14">
        <v>1067</v>
      </c>
      <c r="D15" s="14">
        <v>658</v>
      </c>
      <c r="E15" s="14">
        <v>134</v>
      </c>
      <c r="F15" s="14">
        <v>749</v>
      </c>
      <c r="G15" s="14">
        <v>1601</v>
      </c>
      <c r="H15" s="14">
        <v>986</v>
      </c>
      <c r="I15" s="14">
        <v>670</v>
      </c>
      <c r="J15" s="14">
        <v>688</v>
      </c>
      <c r="K15" s="14">
        <v>683</v>
      </c>
      <c r="L15" s="14">
        <v>362</v>
      </c>
      <c r="M15" s="14">
        <v>142</v>
      </c>
      <c r="N15" s="12">
        <f t="shared" si="2"/>
        <v>8691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14786</v>
      </c>
      <c r="C16" s="14">
        <f>C17+C18+C19</f>
        <v>8823</v>
      </c>
      <c r="D16" s="14">
        <f>D17+D18+D19</f>
        <v>10894</v>
      </c>
      <c r="E16" s="14">
        <f>E17+E18+E19</f>
        <v>1420</v>
      </c>
      <c r="F16" s="14">
        <f aca="true" t="shared" si="5" ref="F16:M16">F17+F18+F19</f>
        <v>9490</v>
      </c>
      <c r="G16" s="14">
        <f t="shared" si="5"/>
        <v>13240</v>
      </c>
      <c r="H16" s="14">
        <f t="shared" si="5"/>
        <v>10921</v>
      </c>
      <c r="I16" s="14">
        <f t="shared" si="5"/>
        <v>14050</v>
      </c>
      <c r="J16" s="14">
        <f t="shared" si="5"/>
        <v>9452</v>
      </c>
      <c r="K16" s="14">
        <f t="shared" si="5"/>
        <v>15323</v>
      </c>
      <c r="L16" s="14">
        <f t="shared" si="5"/>
        <v>3831</v>
      </c>
      <c r="M16" s="14">
        <f t="shared" si="5"/>
        <v>2042</v>
      </c>
      <c r="N16" s="12">
        <f t="shared" si="2"/>
        <v>114272</v>
      </c>
    </row>
    <row r="17" spans="1:25" ht="18.75" customHeight="1">
      <c r="A17" s="15" t="s">
        <v>16</v>
      </c>
      <c r="B17" s="14">
        <v>9869</v>
      </c>
      <c r="C17" s="14">
        <v>6091</v>
      </c>
      <c r="D17" s="14">
        <v>6452</v>
      </c>
      <c r="E17" s="14">
        <v>946</v>
      </c>
      <c r="F17" s="14">
        <v>5990</v>
      </c>
      <c r="G17" s="14">
        <v>8566</v>
      </c>
      <c r="H17" s="14">
        <v>7342</v>
      </c>
      <c r="I17" s="14">
        <v>9799</v>
      </c>
      <c r="J17" s="14">
        <v>6368</v>
      </c>
      <c r="K17" s="14">
        <v>10194</v>
      </c>
      <c r="L17" s="14">
        <v>2506</v>
      </c>
      <c r="M17" s="14">
        <v>1337</v>
      </c>
      <c r="N17" s="12">
        <f t="shared" si="2"/>
        <v>75460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4803</v>
      </c>
      <c r="C18" s="14">
        <v>2660</v>
      </c>
      <c r="D18" s="14">
        <v>4387</v>
      </c>
      <c r="E18" s="14">
        <v>464</v>
      </c>
      <c r="F18" s="14">
        <v>3442</v>
      </c>
      <c r="G18" s="14">
        <v>4536</v>
      </c>
      <c r="H18" s="14">
        <v>3495</v>
      </c>
      <c r="I18" s="14">
        <v>4189</v>
      </c>
      <c r="J18" s="14">
        <v>3028</v>
      </c>
      <c r="K18" s="14">
        <v>5053</v>
      </c>
      <c r="L18" s="14">
        <v>1300</v>
      </c>
      <c r="M18" s="14">
        <v>691</v>
      </c>
      <c r="N18" s="12">
        <f t="shared" si="2"/>
        <v>38048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114</v>
      </c>
      <c r="C19" s="14">
        <v>72</v>
      </c>
      <c r="D19" s="14">
        <v>55</v>
      </c>
      <c r="E19" s="14">
        <v>10</v>
      </c>
      <c r="F19" s="14">
        <v>58</v>
      </c>
      <c r="G19" s="14">
        <v>138</v>
      </c>
      <c r="H19" s="14">
        <v>84</v>
      </c>
      <c r="I19" s="14">
        <v>62</v>
      </c>
      <c r="J19" s="14">
        <v>56</v>
      </c>
      <c r="K19" s="14">
        <v>76</v>
      </c>
      <c r="L19" s="14">
        <v>25</v>
      </c>
      <c r="M19" s="14">
        <v>14</v>
      </c>
      <c r="N19" s="12">
        <f t="shared" si="2"/>
        <v>764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49680</v>
      </c>
      <c r="C20" s="18">
        <f>C21+C22+C23</f>
        <v>28743</v>
      </c>
      <c r="D20" s="18">
        <f>D21+D22+D23</f>
        <v>34470</v>
      </c>
      <c r="E20" s="18">
        <f>E21+E22+E23</f>
        <v>4798</v>
      </c>
      <c r="F20" s="18">
        <f aca="true" t="shared" si="6" ref="F20:M20">F21+F22+F23</f>
        <v>28445</v>
      </c>
      <c r="G20" s="18">
        <f t="shared" si="6"/>
        <v>39366</v>
      </c>
      <c r="H20" s="18">
        <f t="shared" si="6"/>
        <v>36803</v>
      </c>
      <c r="I20" s="18">
        <f t="shared" si="6"/>
        <v>48237</v>
      </c>
      <c r="J20" s="18">
        <f t="shared" si="6"/>
        <v>28184</v>
      </c>
      <c r="K20" s="18">
        <f t="shared" si="6"/>
        <v>51149</v>
      </c>
      <c r="L20" s="18">
        <f t="shared" si="6"/>
        <v>14164</v>
      </c>
      <c r="M20" s="18">
        <f t="shared" si="6"/>
        <v>7709</v>
      </c>
      <c r="N20" s="12">
        <f aca="true" t="shared" si="7" ref="N20:N26">SUM(B20:M20)</f>
        <v>371748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26568</v>
      </c>
      <c r="C21" s="14">
        <v>17244</v>
      </c>
      <c r="D21" s="14">
        <v>18092</v>
      </c>
      <c r="E21" s="14">
        <v>2558</v>
      </c>
      <c r="F21" s="14">
        <v>15790</v>
      </c>
      <c r="G21" s="14">
        <v>21610</v>
      </c>
      <c r="H21" s="14">
        <v>21541</v>
      </c>
      <c r="I21" s="14">
        <v>26724</v>
      </c>
      <c r="J21" s="14">
        <v>15346</v>
      </c>
      <c r="K21" s="14">
        <v>26040</v>
      </c>
      <c r="L21" s="14">
        <v>7414</v>
      </c>
      <c r="M21" s="14">
        <v>3844</v>
      </c>
      <c r="N21" s="12">
        <f t="shared" si="7"/>
        <v>202771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22688</v>
      </c>
      <c r="C22" s="14">
        <v>11142</v>
      </c>
      <c r="D22" s="14">
        <v>16114</v>
      </c>
      <c r="E22" s="14">
        <v>2198</v>
      </c>
      <c r="F22" s="14">
        <v>12368</v>
      </c>
      <c r="G22" s="14">
        <v>17245</v>
      </c>
      <c r="H22" s="14">
        <v>14946</v>
      </c>
      <c r="I22" s="14">
        <v>21173</v>
      </c>
      <c r="J22" s="14">
        <v>12567</v>
      </c>
      <c r="K22" s="14">
        <v>24682</v>
      </c>
      <c r="L22" s="14">
        <v>6609</v>
      </c>
      <c r="M22" s="14">
        <v>3804</v>
      </c>
      <c r="N22" s="12">
        <f t="shared" si="7"/>
        <v>165536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424</v>
      </c>
      <c r="C23" s="14">
        <v>357</v>
      </c>
      <c r="D23" s="14">
        <v>264</v>
      </c>
      <c r="E23" s="14">
        <v>42</v>
      </c>
      <c r="F23" s="14">
        <v>287</v>
      </c>
      <c r="G23" s="14">
        <v>511</v>
      </c>
      <c r="H23" s="14">
        <v>316</v>
      </c>
      <c r="I23" s="14">
        <v>340</v>
      </c>
      <c r="J23" s="14">
        <v>271</v>
      </c>
      <c r="K23" s="14">
        <v>427</v>
      </c>
      <c r="L23" s="14">
        <v>141</v>
      </c>
      <c r="M23" s="14">
        <v>61</v>
      </c>
      <c r="N23" s="12">
        <f t="shared" si="7"/>
        <v>3441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64235</v>
      </c>
      <c r="C24" s="14">
        <f>C25+C26</f>
        <v>43851</v>
      </c>
      <c r="D24" s="14">
        <f>D25+D26</f>
        <v>49330</v>
      </c>
      <c r="E24" s="14">
        <f>E25+E26</f>
        <v>7723</v>
      </c>
      <c r="F24" s="14">
        <f aca="true" t="shared" si="8" ref="F24:M24">F25+F26</f>
        <v>44939</v>
      </c>
      <c r="G24" s="14">
        <f t="shared" si="8"/>
        <v>65410</v>
      </c>
      <c r="H24" s="14">
        <f t="shared" si="8"/>
        <v>53039</v>
      </c>
      <c r="I24" s="14">
        <f t="shared" si="8"/>
        <v>50899</v>
      </c>
      <c r="J24" s="14">
        <f t="shared" si="8"/>
        <v>37788</v>
      </c>
      <c r="K24" s="14">
        <f t="shared" si="8"/>
        <v>43577</v>
      </c>
      <c r="L24" s="14">
        <f t="shared" si="8"/>
        <v>11733</v>
      </c>
      <c r="M24" s="14">
        <f t="shared" si="8"/>
        <v>6050</v>
      </c>
      <c r="N24" s="12">
        <f t="shared" si="7"/>
        <v>478574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35757</v>
      </c>
      <c r="C25" s="14">
        <v>27132</v>
      </c>
      <c r="D25" s="14">
        <v>30504</v>
      </c>
      <c r="E25" s="14">
        <v>4958</v>
      </c>
      <c r="F25" s="14">
        <v>27885</v>
      </c>
      <c r="G25" s="14">
        <v>41017</v>
      </c>
      <c r="H25" s="14">
        <v>34859</v>
      </c>
      <c r="I25" s="14">
        <v>28813</v>
      </c>
      <c r="J25" s="14">
        <v>24040</v>
      </c>
      <c r="K25" s="14">
        <v>25568</v>
      </c>
      <c r="L25" s="14">
        <v>7095</v>
      </c>
      <c r="M25" s="14">
        <v>3356</v>
      </c>
      <c r="N25" s="12">
        <f t="shared" si="7"/>
        <v>290984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28478</v>
      </c>
      <c r="C26" s="14">
        <v>16719</v>
      </c>
      <c r="D26" s="14">
        <v>18826</v>
      </c>
      <c r="E26" s="14">
        <v>2765</v>
      </c>
      <c r="F26" s="14">
        <v>17054</v>
      </c>
      <c r="G26" s="14">
        <v>24393</v>
      </c>
      <c r="H26" s="14">
        <v>18180</v>
      </c>
      <c r="I26" s="14">
        <v>22086</v>
      </c>
      <c r="J26" s="14">
        <v>13748</v>
      </c>
      <c r="K26" s="14">
        <v>18009</v>
      </c>
      <c r="L26" s="14">
        <v>4638</v>
      </c>
      <c r="M26" s="14">
        <v>2694</v>
      </c>
      <c r="N26" s="12">
        <f t="shared" si="7"/>
        <v>187590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431122.73479</v>
      </c>
      <c r="C36" s="61">
        <f aca="true" t="shared" si="11" ref="C36:M36">C37+C38+C39+C40</f>
        <v>280447.937991</v>
      </c>
      <c r="D36" s="61">
        <f t="shared" si="11"/>
        <v>320122.81975725</v>
      </c>
      <c r="E36" s="61">
        <f t="shared" si="11"/>
        <v>58418.8544688</v>
      </c>
      <c r="F36" s="61">
        <f t="shared" si="11"/>
        <v>299452.3892760001</v>
      </c>
      <c r="G36" s="61">
        <f t="shared" si="11"/>
        <v>349161.68639999995</v>
      </c>
      <c r="H36" s="61">
        <f t="shared" si="11"/>
        <v>348519.9113</v>
      </c>
      <c r="I36" s="61">
        <f t="shared" si="11"/>
        <v>374264.63588419993</v>
      </c>
      <c r="J36" s="61">
        <f t="shared" si="11"/>
        <v>287966.1590573</v>
      </c>
      <c r="K36" s="61">
        <f t="shared" si="11"/>
        <v>380974.62763168</v>
      </c>
      <c r="L36" s="61">
        <f t="shared" si="11"/>
        <v>138286.70620572</v>
      </c>
      <c r="M36" s="61">
        <f t="shared" si="11"/>
        <v>76770.37575168</v>
      </c>
      <c r="N36" s="61">
        <f>N37+N38+N39+N40</f>
        <v>3345508.8385136304</v>
      </c>
    </row>
    <row r="37" spans="1:14" ht="18.75" customHeight="1">
      <c r="A37" s="58" t="s">
        <v>55</v>
      </c>
      <c r="B37" s="55">
        <f aca="true" t="shared" si="12" ref="B37:M37">B29*B7</f>
        <v>429175.8</v>
      </c>
      <c r="C37" s="55">
        <f t="shared" si="12"/>
        <v>278890.4248</v>
      </c>
      <c r="D37" s="55">
        <f t="shared" si="12"/>
        <v>308779.146</v>
      </c>
      <c r="E37" s="55">
        <f t="shared" si="12"/>
        <v>57916.9382</v>
      </c>
      <c r="F37" s="55">
        <f t="shared" si="12"/>
        <v>298185.68000000005</v>
      </c>
      <c r="G37" s="55">
        <f t="shared" si="12"/>
        <v>347554.288</v>
      </c>
      <c r="H37" s="55">
        <f t="shared" si="12"/>
        <v>346609.3905</v>
      </c>
      <c r="I37" s="55">
        <f t="shared" si="12"/>
        <v>372822.7924</v>
      </c>
      <c r="J37" s="55">
        <f t="shared" si="12"/>
        <v>286691.7209</v>
      </c>
      <c r="K37" s="55">
        <f t="shared" si="12"/>
        <v>379520.0442</v>
      </c>
      <c r="L37" s="55">
        <f t="shared" si="12"/>
        <v>137428.2156</v>
      </c>
      <c r="M37" s="55">
        <f t="shared" si="12"/>
        <v>76283.63040000001</v>
      </c>
      <c r="N37" s="57">
        <f>SUM(B37:M37)</f>
        <v>3319858.0710000005</v>
      </c>
    </row>
    <row r="38" spans="1:14" ht="18.75" customHeight="1">
      <c r="A38" s="58" t="s">
        <v>56</v>
      </c>
      <c r="B38" s="55">
        <f aca="true" t="shared" si="13" ref="B38:M38">B30*B7</f>
        <v>-1310.1452100000001</v>
      </c>
      <c r="C38" s="55">
        <f t="shared" si="13"/>
        <v>-835.006809</v>
      </c>
      <c r="D38" s="55">
        <f t="shared" si="13"/>
        <v>-944.2962427499999</v>
      </c>
      <c r="E38" s="55">
        <f t="shared" si="13"/>
        <v>-144.3637312</v>
      </c>
      <c r="F38" s="55">
        <f t="shared" si="13"/>
        <v>-894.690724</v>
      </c>
      <c r="G38" s="55">
        <f t="shared" si="13"/>
        <v>-1054.7616</v>
      </c>
      <c r="H38" s="55">
        <f t="shared" si="13"/>
        <v>-987.0391999999999</v>
      </c>
      <c r="I38" s="55">
        <f t="shared" si="13"/>
        <v>-1104.7565158</v>
      </c>
      <c r="J38" s="55">
        <f t="shared" si="13"/>
        <v>-844.1618427000001</v>
      </c>
      <c r="K38" s="55">
        <f t="shared" si="13"/>
        <v>-1147.65656832</v>
      </c>
      <c r="L38" s="55">
        <f t="shared" si="13"/>
        <v>-412.66939428</v>
      </c>
      <c r="M38" s="55">
        <f t="shared" si="13"/>
        <v>-232.29464832000002</v>
      </c>
      <c r="N38" s="25">
        <f>SUM(B38:M38)</f>
        <v>-9911.842486369998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-52478</v>
      </c>
      <c r="C42" s="25">
        <f aca="true" t="shared" si="15" ref="C42:M42">+C43+C46+C54+C55</f>
        <v>-47511.4</v>
      </c>
      <c r="D42" s="25">
        <f t="shared" si="15"/>
        <v>-41762</v>
      </c>
      <c r="E42" s="25">
        <f t="shared" si="15"/>
        <v>-4401</v>
      </c>
      <c r="F42" s="25">
        <f t="shared" si="15"/>
        <v>-32296.2</v>
      </c>
      <c r="G42" s="25">
        <f t="shared" si="15"/>
        <v>-58497.2</v>
      </c>
      <c r="H42" s="25">
        <f t="shared" si="15"/>
        <v>-61125.2</v>
      </c>
      <c r="I42" s="25">
        <f t="shared" si="15"/>
        <v>-37023.4</v>
      </c>
      <c r="J42" s="25">
        <f t="shared" si="15"/>
        <v>-41435.2</v>
      </c>
      <c r="K42" s="25">
        <f t="shared" si="15"/>
        <v>-37946.8</v>
      </c>
      <c r="L42" s="25">
        <f t="shared" si="15"/>
        <v>-18152.6</v>
      </c>
      <c r="M42" s="25">
        <f t="shared" si="15"/>
        <v>-10415.8</v>
      </c>
      <c r="N42" s="25">
        <f>+N43+N46+N54+N55</f>
        <v>-443044.8</v>
      </c>
    </row>
    <row r="43" spans="1:14" ht="18.75" customHeight="1">
      <c r="A43" s="17" t="s">
        <v>60</v>
      </c>
      <c r="B43" s="26">
        <f>B44+B45</f>
        <v>-52478</v>
      </c>
      <c r="C43" s="26">
        <f>C44+C45</f>
        <v>-47511.4</v>
      </c>
      <c r="D43" s="26">
        <f>D44+D45</f>
        <v>-41762</v>
      </c>
      <c r="E43" s="26">
        <f>E44+E45</f>
        <v>-3401</v>
      </c>
      <c r="F43" s="26">
        <f aca="true" t="shared" si="16" ref="F43:M43">F44+F45</f>
        <v>-32296.2</v>
      </c>
      <c r="G43" s="26">
        <f t="shared" si="16"/>
        <v>-58497.2</v>
      </c>
      <c r="H43" s="26">
        <f t="shared" si="16"/>
        <v>-60625.2</v>
      </c>
      <c r="I43" s="26">
        <f t="shared" si="16"/>
        <v>-37023.4</v>
      </c>
      <c r="J43" s="26">
        <f t="shared" si="16"/>
        <v>-41435.2</v>
      </c>
      <c r="K43" s="26">
        <f t="shared" si="16"/>
        <v>-37946.8</v>
      </c>
      <c r="L43" s="26">
        <f t="shared" si="16"/>
        <v>-18152.6</v>
      </c>
      <c r="M43" s="26">
        <f t="shared" si="16"/>
        <v>-10415.8</v>
      </c>
      <c r="N43" s="25">
        <f aca="true" t="shared" si="17" ref="N43:N55">SUM(B43:M43)</f>
        <v>-441544.8</v>
      </c>
    </row>
    <row r="44" spans="1:25" ht="18.75" customHeight="1">
      <c r="A44" s="13" t="s">
        <v>61</v>
      </c>
      <c r="B44" s="20">
        <f>ROUND(-B9*$D$3,2)</f>
        <v>-52478</v>
      </c>
      <c r="C44" s="20">
        <f>ROUND(-C9*$D$3,2)</f>
        <v>-47511.4</v>
      </c>
      <c r="D44" s="20">
        <f>ROUND(-D9*$D$3,2)</f>
        <v>-41762</v>
      </c>
      <c r="E44" s="20">
        <f>ROUND(-E9*$D$3,2)</f>
        <v>-3401</v>
      </c>
      <c r="F44" s="20">
        <f aca="true" t="shared" si="18" ref="F44:M44">ROUND(-F9*$D$3,2)</f>
        <v>-32296.2</v>
      </c>
      <c r="G44" s="20">
        <f t="shared" si="18"/>
        <v>-58497.2</v>
      </c>
      <c r="H44" s="20">
        <f t="shared" si="18"/>
        <v>-60625.2</v>
      </c>
      <c r="I44" s="20">
        <f t="shared" si="18"/>
        <v>-37023.4</v>
      </c>
      <c r="J44" s="20">
        <f t="shared" si="18"/>
        <v>-41435.2</v>
      </c>
      <c r="K44" s="20">
        <f t="shared" si="18"/>
        <v>-37946.8</v>
      </c>
      <c r="L44" s="20">
        <f t="shared" si="18"/>
        <v>-18152.6</v>
      </c>
      <c r="M44" s="20">
        <f t="shared" si="18"/>
        <v>-10415.8</v>
      </c>
      <c r="N44" s="47">
        <f t="shared" si="17"/>
        <v>-441544.8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378644.73479</v>
      </c>
      <c r="C57" s="29">
        <f t="shared" si="21"/>
        <v>232936.53799100002</v>
      </c>
      <c r="D57" s="29">
        <f t="shared" si="21"/>
        <v>278360.81975725</v>
      </c>
      <c r="E57" s="29">
        <f t="shared" si="21"/>
        <v>54017.8544688</v>
      </c>
      <c r="F57" s="29">
        <f t="shared" si="21"/>
        <v>267156.1892760001</v>
      </c>
      <c r="G57" s="29">
        <f t="shared" si="21"/>
        <v>290664.48639999994</v>
      </c>
      <c r="H57" s="29">
        <f t="shared" si="21"/>
        <v>287394.71129999997</v>
      </c>
      <c r="I57" s="29">
        <f t="shared" si="21"/>
        <v>337241.2358841999</v>
      </c>
      <c r="J57" s="29">
        <f t="shared" si="21"/>
        <v>246530.9590573</v>
      </c>
      <c r="K57" s="29">
        <f t="shared" si="21"/>
        <v>343027.82763168</v>
      </c>
      <c r="L57" s="29">
        <f t="shared" si="21"/>
        <v>120134.10620571999</v>
      </c>
      <c r="M57" s="29">
        <f t="shared" si="21"/>
        <v>66354.57575168</v>
      </c>
      <c r="N57" s="29">
        <f>SUM(B57:M57)</f>
        <v>2902464.0385136297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378644.73000000004</v>
      </c>
      <c r="C60" s="36">
        <f aca="true" t="shared" si="22" ref="C60:M60">SUM(C61:C74)</f>
        <v>232936.53</v>
      </c>
      <c r="D60" s="36">
        <f t="shared" si="22"/>
        <v>278360.82</v>
      </c>
      <c r="E60" s="36">
        <f t="shared" si="22"/>
        <v>54017.86</v>
      </c>
      <c r="F60" s="36">
        <f t="shared" si="22"/>
        <v>267156.19</v>
      </c>
      <c r="G60" s="36">
        <f t="shared" si="22"/>
        <v>290664.49</v>
      </c>
      <c r="H60" s="36">
        <f t="shared" si="22"/>
        <v>287394.70999999996</v>
      </c>
      <c r="I60" s="36">
        <f t="shared" si="22"/>
        <v>337241.24</v>
      </c>
      <c r="J60" s="36">
        <f t="shared" si="22"/>
        <v>246530.96</v>
      </c>
      <c r="K60" s="36">
        <f t="shared" si="22"/>
        <v>343027.82</v>
      </c>
      <c r="L60" s="36">
        <f t="shared" si="22"/>
        <v>120134.11</v>
      </c>
      <c r="M60" s="36">
        <f t="shared" si="22"/>
        <v>66354.58</v>
      </c>
      <c r="N60" s="29">
        <f>SUM(N61:N74)</f>
        <v>2902464.04</v>
      </c>
    </row>
    <row r="61" spans="1:15" ht="18.75" customHeight="1">
      <c r="A61" s="17" t="s">
        <v>75</v>
      </c>
      <c r="B61" s="36">
        <v>72604.27</v>
      </c>
      <c r="C61" s="36">
        <v>69102.5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141706.77000000002</v>
      </c>
      <c r="O61"/>
    </row>
    <row r="62" spans="1:15" ht="18.75" customHeight="1">
      <c r="A62" s="17" t="s">
        <v>76</v>
      </c>
      <c r="B62" s="36">
        <v>306040.46</v>
      </c>
      <c r="C62" s="36">
        <v>163834.03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469874.49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278360.82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278360.82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54017.86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54017.86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267156.19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267156.19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290664.49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290664.49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229786.12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229786.12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57608.59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57608.59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337241.24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337241.24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246530.96</v>
      </c>
      <c r="K70" s="35">
        <v>0</v>
      </c>
      <c r="L70" s="35">
        <v>0</v>
      </c>
      <c r="M70" s="35">
        <v>0</v>
      </c>
      <c r="N70" s="29">
        <f t="shared" si="23"/>
        <v>246530.96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343027.82</v>
      </c>
      <c r="L71" s="35">
        <v>0</v>
      </c>
      <c r="M71" s="62"/>
      <c r="N71" s="26">
        <f t="shared" si="23"/>
        <v>343027.82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120134.11</v>
      </c>
      <c r="M72" s="35">
        <v>0</v>
      </c>
      <c r="N72" s="29">
        <f t="shared" si="23"/>
        <v>120134.11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66354.58</v>
      </c>
      <c r="N73" s="26">
        <f t="shared" si="23"/>
        <v>66354.58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2.287647324156878</v>
      </c>
      <c r="C78" s="45">
        <v>2.2454312602649735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1.9878408129489447</v>
      </c>
      <c r="C79" s="45">
        <v>1.8766465525394873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1.821953332494343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2.5419395382821337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2.1280016293064246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1.6882721182113567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1.985815758934648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1.9450624113475177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1.927023802430246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2.1715103502522415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2.0748217910644926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2.469229094452539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2.419641192375189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2017-03-15T14:50:48Z</dcterms:modified>
  <cp:category/>
  <cp:version/>
  <cp:contentType/>
  <cp:contentStatus/>
</cp:coreProperties>
</file>