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<sst xmlns="http://schemas.openxmlformats.org/spreadsheetml/2006/main" count="105" uniqueCount="103">
  <si>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</si>
  <si>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</si>
  <si>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</si>
  <si>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</si>
  <si>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</si>
  <si>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</si>
  <si>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</si>
  <si>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</si>
  <si>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</si>
  <si>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</si>
  <si>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</si>
  <si>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</si>
  <si>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</si>
  <si>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</si>
  <si>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</si>
  <si>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</si>
  <si>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</si>
  <si>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</si>
  <si>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</si>
  <si>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</si>
  <si>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</si>
  <si>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</si>
  <si>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</si>
  <si>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</si>
  <si>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</si>
  <si>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</si>
  <si>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</si>
  <si>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</si>
  <si>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</si>
  <si>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</si>
  <si>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</si>
  <si>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</si>
  <si>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</si>
  <si>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</si>
  <si>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</si>
  <si>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</si>
  <si>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</si>
  <si>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</si>
  <si>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</si>
  <si>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</si>
  <si>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</si>
  <si>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</si>
  <si>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</si>
  <si>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</si>
  <si>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</si>
  <si>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</si>
  <si>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</si>
  <si>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</si>
  <si>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</si>
  <si>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</si>
  <si>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</si>
  <si>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</si>
  <si>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</si>
  <si>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</si>
  <si>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</si>
  <si>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</si>
  <si>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</si>
  <si>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</si>
  <si>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</si>
  <si>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</si>
  <si>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</si>
  <si>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</si>
  <si>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</si>
  <si>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</si>
  <si>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</si>
  <si>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</si>
  <si>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</si>
  <si>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</si>
  <si>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</si>
  <si>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</si>
  <si>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</si>
  <si>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</si>
  <si>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</si>
  <si>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</si>
  <si>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</si>
  <si>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</si>
  <si>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</si>
  <si>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</si>
  <si>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</si>
  <si>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</si>
  <si>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</si>
  <si>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</si>
  <si>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</si>
  <si>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</si>
  <si>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</si>
  <si>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</si>
  <si>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</si>
  <si>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</si>
  <si>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</si>
  <si>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</si>
  <si>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</si>
  <si>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</si>
  <si>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</si>
  <si>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</si>
  <si>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</si>
  <si>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</si>
  <si>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</si>
  <si>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</si>
  <si>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</si>
  <si>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</si>
  <si>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</si>
  <si>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</si>
  <si>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03/03/17 - VENCIMENTO 16/03/17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</si>
</sst>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492998</v>
      </c>
      <c r="C7" s="10">
        <f>C8+C20+C24</f>
        <v>356608</v>
      </c>
      <c r="D7" s="10">
        <f>D8+D20+D24</f>
        <v>380378</v>
      </c>
      <c r="E7" s="10">
        <f>E8+E20+E24</f>
        <v>56304</v>
      </c>
      <c r="F7" s="10">
        <f aca="true" t="shared" si="0" ref="F7:M7">F8+F20+F24</f>
        <v>324366</v>
      </c>
      <c r="G7" s="10">
        <f t="shared" si="0"/>
        <v>517851</v>
      </c>
      <c r="H7" s="10">
        <f t="shared" si="0"/>
        <v>467288</v>
      </c>
      <c r="I7" s="10">
        <f t="shared" si="0"/>
        <v>424115</v>
      </c>
      <c r="J7" s="10">
        <f t="shared" si="0"/>
        <v>295615</v>
      </c>
      <c r="K7" s="10">
        <f t="shared" si="0"/>
        <v>365797</v>
      </c>
      <c r="L7" s="10">
        <f t="shared" si="0"/>
        <v>148585</v>
      </c>
      <c r="M7" s="10">
        <f t="shared" si="0"/>
        <v>89139</v>
      </c>
      <c r="N7" s="10">
        <f>+N8+N20+N24</f>
        <v>3919044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225941</v>
      </c>
      <c r="C8" s="12">
        <f>+C9+C12+C16</f>
        <v>175187</v>
      </c>
      <c r="D8" s="12">
        <f>+D9+D12+D16</f>
        <v>200041</v>
      </c>
      <c r="E8" s="12">
        <f>+E9+E12+E16</f>
        <v>26860</v>
      </c>
      <c r="F8" s="12">
        <f aca="true" t="shared" si="1" ref="F8:M8">+F9+F12+F16</f>
        <v>156151</v>
      </c>
      <c r="G8" s="12">
        <f t="shared" si="1"/>
        <v>258743</v>
      </c>
      <c r="H8" s="12">
        <f t="shared" si="1"/>
        <v>225276</v>
      </c>
      <c r="I8" s="12">
        <f t="shared" si="1"/>
        <v>210997</v>
      </c>
      <c r="J8" s="12">
        <f t="shared" si="1"/>
        <v>147089</v>
      </c>
      <c r="K8" s="12">
        <f t="shared" si="1"/>
        <v>172898</v>
      </c>
      <c r="L8" s="12">
        <f t="shared" si="1"/>
        <v>78955</v>
      </c>
      <c r="M8" s="12">
        <f t="shared" si="1"/>
        <v>49169</v>
      </c>
      <c r="N8" s="12">
        <f>SUM(B8:M8)</f>
        <v>1927307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20925</v>
      </c>
      <c r="C9" s="14">
        <v>20482</v>
      </c>
      <c r="D9" s="14">
        <v>14817</v>
      </c>
      <c r="E9" s="14">
        <v>1788</v>
      </c>
      <c r="F9" s="14">
        <v>12679</v>
      </c>
      <c r="G9" s="14">
        <v>23948</v>
      </c>
      <c r="H9" s="14">
        <v>29077</v>
      </c>
      <c r="I9" s="14">
        <v>13602</v>
      </c>
      <c r="J9" s="14">
        <v>16919</v>
      </c>
      <c r="K9" s="14">
        <v>13813</v>
      </c>
      <c r="L9" s="14">
        <v>9493</v>
      </c>
      <c r="M9" s="14">
        <v>5927</v>
      </c>
      <c r="N9" s="12">
        <f aca="true" t="shared" si="2" ref="N9:N19">SUM(B9:M9)</f>
        <v>183470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20925</v>
      </c>
      <c r="C10" s="14">
        <f>+C9-C11</f>
        <v>20482</v>
      </c>
      <c r="D10" s="14">
        <f>+D9-D11</f>
        <v>14817</v>
      </c>
      <c r="E10" s="14">
        <f>+E9-E11</f>
        <v>1788</v>
      </c>
      <c r="F10" s="14">
        <f aca="true" t="shared" si="3" ref="F10:M10">+F9-F11</f>
        <v>12679</v>
      </c>
      <c r="G10" s="14">
        <f t="shared" si="3"/>
        <v>23948</v>
      </c>
      <c r="H10" s="14">
        <f t="shared" si="3"/>
        <v>29077</v>
      </c>
      <c r="I10" s="14">
        <f t="shared" si="3"/>
        <v>13602</v>
      </c>
      <c r="J10" s="14">
        <f t="shared" si="3"/>
        <v>16919</v>
      </c>
      <c r="K10" s="14">
        <f t="shared" si="3"/>
        <v>13813</v>
      </c>
      <c r="L10" s="14">
        <f t="shared" si="3"/>
        <v>9493</v>
      </c>
      <c r="M10" s="14">
        <f t="shared" si="3"/>
        <v>5927</v>
      </c>
      <c r="N10" s="12">
        <f t="shared" si="2"/>
        <v>183470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175424</v>
      </c>
      <c r="C12" s="14">
        <f>C13+C14+C15</f>
        <v>135302</v>
      </c>
      <c r="D12" s="14">
        <f>D13+D14+D15</f>
        <v>162822</v>
      </c>
      <c r="E12" s="14">
        <f>E13+E14+E15</f>
        <v>22101</v>
      </c>
      <c r="F12" s="14">
        <f aca="true" t="shared" si="4" ref="F12:M12">F13+F14+F15</f>
        <v>124927</v>
      </c>
      <c r="G12" s="14">
        <f t="shared" si="4"/>
        <v>204201</v>
      </c>
      <c r="H12" s="14">
        <f t="shared" si="4"/>
        <v>170750</v>
      </c>
      <c r="I12" s="14">
        <f t="shared" si="4"/>
        <v>170537</v>
      </c>
      <c r="J12" s="14">
        <f t="shared" si="4"/>
        <v>112303</v>
      </c>
      <c r="K12" s="14">
        <f t="shared" si="4"/>
        <v>133932</v>
      </c>
      <c r="L12" s="14">
        <f t="shared" si="4"/>
        <v>60788</v>
      </c>
      <c r="M12" s="14">
        <f t="shared" si="4"/>
        <v>38462</v>
      </c>
      <c r="N12" s="12">
        <f t="shared" si="2"/>
        <v>1511549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86385</v>
      </c>
      <c r="C13" s="14">
        <v>68443</v>
      </c>
      <c r="D13" s="14">
        <v>79304</v>
      </c>
      <c r="E13" s="14">
        <v>11078</v>
      </c>
      <c r="F13" s="14">
        <v>61121</v>
      </c>
      <c r="G13" s="14">
        <v>101158</v>
      </c>
      <c r="H13" s="14">
        <v>89000</v>
      </c>
      <c r="I13" s="14">
        <v>86911</v>
      </c>
      <c r="J13" s="14">
        <v>55812</v>
      </c>
      <c r="K13" s="14">
        <v>65881</v>
      </c>
      <c r="L13" s="14">
        <v>29476</v>
      </c>
      <c r="M13" s="14">
        <v>18080</v>
      </c>
      <c r="N13" s="12">
        <f t="shared" si="2"/>
        <v>752649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85641</v>
      </c>
      <c r="C14" s="14">
        <v>62804</v>
      </c>
      <c r="D14" s="14">
        <v>81189</v>
      </c>
      <c r="E14" s="14">
        <v>10487</v>
      </c>
      <c r="F14" s="14">
        <v>60738</v>
      </c>
      <c r="G14" s="14">
        <v>96865</v>
      </c>
      <c r="H14" s="14">
        <v>77475</v>
      </c>
      <c r="I14" s="14">
        <v>81380</v>
      </c>
      <c r="J14" s="14">
        <v>53967</v>
      </c>
      <c r="K14" s="14">
        <v>65600</v>
      </c>
      <c r="L14" s="14">
        <v>29929</v>
      </c>
      <c r="M14" s="14">
        <v>19797</v>
      </c>
      <c r="N14" s="12">
        <f t="shared" si="2"/>
        <v>725872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3398</v>
      </c>
      <c r="C15" s="14">
        <v>4055</v>
      </c>
      <c r="D15" s="14">
        <v>2329</v>
      </c>
      <c r="E15" s="14">
        <v>536</v>
      </c>
      <c r="F15" s="14">
        <v>3068</v>
      </c>
      <c r="G15" s="14">
        <v>6178</v>
      </c>
      <c r="H15" s="14">
        <v>4275</v>
      </c>
      <c r="I15" s="14">
        <v>2246</v>
      </c>
      <c r="J15" s="14">
        <v>2524</v>
      </c>
      <c r="K15" s="14">
        <v>2451</v>
      </c>
      <c r="L15" s="14">
        <v>1383</v>
      </c>
      <c r="M15" s="14">
        <v>585</v>
      </c>
      <c r="N15" s="12">
        <f t="shared" si="2"/>
        <v>33028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29592</v>
      </c>
      <c r="C16" s="14">
        <f>C17+C18+C19</f>
        <v>19403</v>
      </c>
      <c r="D16" s="14">
        <f>D17+D18+D19</f>
        <v>22402</v>
      </c>
      <c r="E16" s="14">
        <f>E17+E18+E19</f>
        <v>2971</v>
      </c>
      <c r="F16" s="14">
        <f aca="true" t="shared" si="5" ref="F16:M16">F17+F18+F19</f>
        <v>18545</v>
      </c>
      <c r="G16" s="14">
        <f t="shared" si="5"/>
        <v>30594</v>
      </c>
      <c r="H16" s="14">
        <f t="shared" si="5"/>
        <v>25449</v>
      </c>
      <c r="I16" s="14">
        <f t="shared" si="5"/>
        <v>26858</v>
      </c>
      <c r="J16" s="14">
        <f t="shared" si="5"/>
        <v>17867</v>
      </c>
      <c r="K16" s="14">
        <f t="shared" si="5"/>
        <v>25153</v>
      </c>
      <c r="L16" s="14">
        <f t="shared" si="5"/>
        <v>8674</v>
      </c>
      <c r="M16" s="14">
        <f t="shared" si="5"/>
        <v>4780</v>
      </c>
      <c r="N16" s="12">
        <f t="shared" si="2"/>
        <v>232288</v>
      </c>
    </row>
    <row r="17" spans="1:25" ht="18.75" customHeight="1">
      <c r="A17" s="15" t="s">
        <v>16</v>
      </c>
      <c r="B17" s="14">
        <v>20427</v>
      </c>
      <c r="C17" s="14">
        <v>13903</v>
      </c>
      <c r="D17" s="14">
        <v>13773</v>
      </c>
      <c r="E17" s="14">
        <v>2081</v>
      </c>
      <c r="F17" s="14">
        <v>12099</v>
      </c>
      <c r="G17" s="14">
        <v>20983</v>
      </c>
      <c r="H17" s="14">
        <v>17736</v>
      </c>
      <c r="I17" s="14">
        <v>19723</v>
      </c>
      <c r="J17" s="14">
        <v>12661</v>
      </c>
      <c r="K17" s="14">
        <v>18145</v>
      </c>
      <c r="L17" s="14">
        <v>6362</v>
      </c>
      <c r="M17" s="14">
        <v>3320</v>
      </c>
      <c r="N17" s="12">
        <f t="shared" si="2"/>
        <v>161213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8943</v>
      </c>
      <c r="C18" s="14">
        <v>5274</v>
      </c>
      <c r="D18" s="14">
        <v>8470</v>
      </c>
      <c r="E18" s="14">
        <v>875</v>
      </c>
      <c r="F18" s="14">
        <v>6252</v>
      </c>
      <c r="G18" s="14">
        <v>9307</v>
      </c>
      <c r="H18" s="14">
        <v>7454</v>
      </c>
      <c r="I18" s="14">
        <v>6989</v>
      </c>
      <c r="J18" s="14">
        <v>5074</v>
      </c>
      <c r="K18" s="14">
        <v>6865</v>
      </c>
      <c r="L18" s="14">
        <v>2257</v>
      </c>
      <c r="M18" s="14">
        <v>1414</v>
      </c>
      <c r="N18" s="12">
        <f t="shared" si="2"/>
        <v>69174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222</v>
      </c>
      <c r="C19" s="14">
        <v>226</v>
      </c>
      <c r="D19" s="14">
        <v>159</v>
      </c>
      <c r="E19" s="14">
        <v>15</v>
      </c>
      <c r="F19" s="14">
        <v>194</v>
      </c>
      <c r="G19" s="14">
        <v>304</v>
      </c>
      <c r="H19" s="14">
        <v>259</v>
      </c>
      <c r="I19" s="14">
        <v>146</v>
      </c>
      <c r="J19" s="14">
        <v>132</v>
      </c>
      <c r="K19" s="14">
        <v>143</v>
      </c>
      <c r="L19" s="14">
        <v>55</v>
      </c>
      <c r="M19" s="14">
        <v>46</v>
      </c>
      <c r="N19" s="12">
        <f t="shared" si="2"/>
        <v>1901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129830</v>
      </c>
      <c r="C20" s="18">
        <f>C21+C22+C23</f>
        <v>79724</v>
      </c>
      <c r="D20" s="18">
        <f>D21+D22+D23</f>
        <v>76684</v>
      </c>
      <c r="E20" s="18">
        <f>E21+E22+E23</f>
        <v>11250</v>
      </c>
      <c r="F20" s="18">
        <f aca="true" t="shared" si="6" ref="F20:M20">F21+F22+F23</f>
        <v>66600</v>
      </c>
      <c r="G20" s="18">
        <f t="shared" si="6"/>
        <v>107553</v>
      </c>
      <c r="H20" s="18">
        <f t="shared" si="6"/>
        <v>110610</v>
      </c>
      <c r="I20" s="18">
        <f t="shared" si="6"/>
        <v>106311</v>
      </c>
      <c r="J20" s="18">
        <f t="shared" si="6"/>
        <v>69158</v>
      </c>
      <c r="K20" s="18">
        <f t="shared" si="6"/>
        <v>105080</v>
      </c>
      <c r="L20" s="18">
        <f t="shared" si="6"/>
        <v>40670</v>
      </c>
      <c r="M20" s="18">
        <f t="shared" si="6"/>
        <v>23621</v>
      </c>
      <c r="N20" s="12">
        <f aca="true" t="shared" si="7" ref="N20:N26">SUM(B20:M20)</f>
        <v>927091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69671</v>
      </c>
      <c r="C21" s="14">
        <v>46379</v>
      </c>
      <c r="D21" s="14">
        <v>42887</v>
      </c>
      <c r="E21" s="14">
        <v>6488</v>
      </c>
      <c r="F21" s="14">
        <v>37411</v>
      </c>
      <c r="G21" s="14">
        <v>61199</v>
      </c>
      <c r="H21" s="14">
        <v>65088</v>
      </c>
      <c r="I21" s="14">
        <v>60600</v>
      </c>
      <c r="J21" s="14">
        <v>38626</v>
      </c>
      <c r="K21" s="14">
        <v>56594</v>
      </c>
      <c r="L21" s="14">
        <v>21989</v>
      </c>
      <c r="M21" s="14">
        <v>12390</v>
      </c>
      <c r="N21" s="12">
        <f t="shared" si="7"/>
        <v>519322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58356</v>
      </c>
      <c r="C22" s="14">
        <v>31810</v>
      </c>
      <c r="D22" s="14">
        <v>32927</v>
      </c>
      <c r="E22" s="14">
        <v>4569</v>
      </c>
      <c r="F22" s="14">
        <v>28038</v>
      </c>
      <c r="G22" s="14">
        <v>44180</v>
      </c>
      <c r="H22" s="14">
        <v>43850</v>
      </c>
      <c r="I22" s="14">
        <v>44561</v>
      </c>
      <c r="J22" s="14">
        <v>29469</v>
      </c>
      <c r="K22" s="14">
        <v>47159</v>
      </c>
      <c r="L22" s="14">
        <v>18074</v>
      </c>
      <c r="M22" s="14">
        <v>10943</v>
      </c>
      <c r="N22" s="12">
        <f t="shared" si="7"/>
        <v>393936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1803</v>
      </c>
      <c r="C23" s="14">
        <v>1535</v>
      </c>
      <c r="D23" s="14">
        <v>870</v>
      </c>
      <c r="E23" s="14">
        <v>193</v>
      </c>
      <c r="F23" s="14">
        <v>1151</v>
      </c>
      <c r="G23" s="14">
        <v>2174</v>
      </c>
      <c r="H23" s="14">
        <v>1672</v>
      </c>
      <c r="I23" s="14">
        <v>1150</v>
      </c>
      <c r="J23" s="14">
        <v>1063</v>
      </c>
      <c r="K23" s="14">
        <v>1327</v>
      </c>
      <c r="L23" s="14">
        <v>607</v>
      </c>
      <c r="M23" s="14">
        <v>288</v>
      </c>
      <c r="N23" s="12">
        <f t="shared" si="7"/>
        <v>13833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137227</v>
      </c>
      <c r="C24" s="14">
        <f>C25+C26</f>
        <v>101697</v>
      </c>
      <c r="D24" s="14">
        <f>D25+D26</f>
        <v>103653</v>
      </c>
      <c r="E24" s="14">
        <f>E25+E26</f>
        <v>18194</v>
      </c>
      <c r="F24" s="14">
        <f aca="true" t="shared" si="8" ref="F24:M24">F25+F26</f>
        <v>101615</v>
      </c>
      <c r="G24" s="14">
        <f t="shared" si="8"/>
        <v>151555</v>
      </c>
      <c r="H24" s="14">
        <f t="shared" si="8"/>
        <v>131402</v>
      </c>
      <c r="I24" s="14">
        <f t="shared" si="8"/>
        <v>106807</v>
      </c>
      <c r="J24" s="14">
        <f t="shared" si="8"/>
        <v>79368</v>
      </c>
      <c r="K24" s="14">
        <f t="shared" si="8"/>
        <v>87819</v>
      </c>
      <c r="L24" s="14">
        <f t="shared" si="8"/>
        <v>28960</v>
      </c>
      <c r="M24" s="14">
        <f t="shared" si="8"/>
        <v>16349</v>
      </c>
      <c r="N24" s="12">
        <f t="shared" si="7"/>
        <v>1064646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73774</v>
      </c>
      <c r="C25" s="14">
        <v>60603</v>
      </c>
      <c r="D25" s="14">
        <v>59826</v>
      </c>
      <c r="E25" s="14">
        <v>11524</v>
      </c>
      <c r="F25" s="14">
        <v>57395</v>
      </c>
      <c r="G25" s="14">
        <v>90972</v>
      </c>
      <c r="H25" s="14">
        <v>81442</v>
      </c>
      <c r="I25" s="14">
        <v>58722</v>
      </c>
      <c r="J25" s="14">
        <v>49004</v>
      </c>
      <c r="K25" s="14">
        <v>50176</v>
      </c>
      <c r="L25" s="14">
        <v>16207</v>
      </c>
      <c r="M25" s="14">
        <v>8405</v>
      </c>
      <c r="N25" s="12">
        <f t="shared" si="7"/>
        <v>618050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63453</v>
      </c>
      <c r="C26" s="14">
        <v>41094</v>
      </c>
      <c r="D26" s="14">
        <v>43827</v>
      </c>
      <c r="E26" s="14">
        <v>6670</v>
      </c>
      <c r="F26" s="14">
        <v>44220</v>
      </c>
      <c r="G26" s="14">
        <v>60583</v>
      </c>
      <c r="H26" s="14">
        <v>49960</v>
      </c>
      <c r="I26" s="14">
        <v>48085</v>
      </c>
      <c r="J26" s="14">
        <v>30364</v>
      </c>
      <c r="K26" s="14">
        <v>37643</v>
      </c>
      <c r="L26" s="14">
        <v>12753</v>
      </c>
      <c r="M26" s="14">
        <v>7944</v>
      </c>
      <c r="N26" s="12">
        <f t="shared" si="7"/>
        <v>446596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1000594.72576908</v>
      </c>
      <c r="C36" s="61">
        <f aca="true" t="shared" si="11" ref="C36:M36">C37+C38+C39+C40</f>
        <v>699393.732544</v>
      </c>
      <c r="D36" s="61">
        <f t="shared" si="11"/>
        <v>700486.8855188999</v>
      </c>
      <c r="E36" s="61">
        <f t="shared" si="11"/>
        <v>142184.31119359998</v>
      </c>
      <c r="F36" s="61">
        <f t="shared" si="11"/>
        <v>687430.6511903001</v>
      </c>
      <c r="G36" s="61">
        <f t="shared" si="11"/>
        <v>870269.7254000001</v>
      </c>
      <c r="H36" s="61">
        <f t="shared" si="11"/>
        <v>919202.5992</v>
      </c>
      <c r="I36" s="61">
        <f t="shared" si="11"/>
        <v>814265.3030569999</v>
      </c>
      <c r="J36" s="61">
        <f t="shared" si="11"/>
        <v>639326.8720945</v>
      </c>
      <c r="K36" s="61">
        <f t="shared" si="11"/>
        <v>756381.74025872</v>
      </c>
      <c r="L36" s="61">
        <f t="shared" si="11"/>
        <v>364789.03252654994</v>
      </c>
      <c r="M36" s="61">
        <f t="shared" si="11"/>
        <v>214383.31185984</v>
      </c>
      <c r="N36" s="61">
        <f>N37+N38+N39+N40</f>
        <v>7808708.89061249</v>
      </c>
    </row>
    <row r="37" spans="1:14" ht="18.75" customHeight="1">
      <c r="A37" s="58" t="s">
        <v>55</v>
      </c>
      <c r="B37" s="55">
        <f aca="true" t="shared" si="12" ref="B37:M37">B29*B7</f>
        <v>1000391.5416</v>
      </c>
      <c r="C37" s="55">
        <f t="shared" si="12"/>
        <v>699094.3232</v>
      </c>
      <c r="D37" s="55">
        <f t="shared" si="12"/>
        <v>690309.9944</v>
      </c>
      <c r="E37" s="55">
        <f t="shared" si="12"/>
        <v>141891.71039999998</v>
      </c>
      <c r="F37" s="55">
        <f t="shared" si="12"/>
        <v>687331.5540000001</v>
      </c>
      <c r="G37" s="55">
        <f t="shared" si="12"/>
        <v>870248.6055000001</v>
      </c>
      <c r="H37" s="55">
        <f t="shared" si="12"/>
        <v>918921.852</v>
      </c>
      <c r="I37" s="55">
        <f t="shared" si="12"/>
        <v>814131.154</v>
      </c>
      <c r="J37" s="55">
        <f t="shared" si="12"/>
        <v>639090.0685</v>
      </c>
      <c r="K37" s="55">
        <f t="shared" si="12"/>
        <v>756065.8193</v>
      </c>
      <c r="L37" s="55">
        <f t="shared" si="12"/>
        <v>364612.7315</v>
      </c>
      <c r="M37" s="55">
        <f t="shared" si="12"/>
        <v>214316.8977</v>
      </c>
      <c r="N37" s="57">
        <f>SUM(B37:M37)</f>
        <v>7796406.252099999</v>
      </c>
    </row>
    <row r="38" spans="1:14" ht="18.75" customHeight="1">
      <c r="A38" s="58" t="s">
        <v>56</v>
      </c>
      <c r="B38" s="55">
        <f aca="true" t="shared" si="13" ref="B38:M38">B30*B7</f>
        <v>-3053.89583092</v>
      </c>
      <c r="C38" s="55">
        <f t="shared" si="13"/>
        <v>-2093.110656</v>
      </c>
      <c r="D38" s="55">
        <f t="shared" si="13"/>
        <v>-2111.0788810999998</v>
      </c>
      <c r="E38" s="55">
        <f t="shared" si="13"/>
        <v>-353.6792064</v>
      </c>
      <c r="F38" s="55">
        <f t="shared" si="13"/>
        <v>-2062.3028097</v>
      </c>
      <c r="G38" s="55">
        <f t="shared" si="13"/>
        <v>-2641.0401</v>
      </c>
      <c r="H38" s="55">
        <f t="shared" si="13"/>
        <v>-2616.8128</v>
      </c>
      <c r="I38" s="55">
        <f t="shared" si="13"/>
        <v>-2412.450943</v>
      </c>
      <c r="J38" s="55">
        <f t="shared" si="13"/>
        <v>-1881.7964055</v>
      </c>
      <c r="K38" s="55">
        <f t="shared" si="13"/>
        <v>-2286.31904128</v>
      </c>
      <c r="L38" s="55">
        <f t="shared" si="13"/>
        <v>-1094.85897345</v>
      </c>
      <c r="M38" s="55">
        <f t="shared" si="13"/>
        <v>-652.62584016</v>
      </c>
      <c r="N38" s="25">
        <f>SUM(B38:M38)</f>
        <v>-23259.971487509996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-114886.70999999999</v>
      </c>
      <c r="C42" s="25">
        <f aca="true" t="shared" si="15" ref="C42:M42">+C43+C46+C54+C55</f>
        <v>-98564.03</v>
      </c>
      <c r="D42" s="25">
        <f t="shared" si="15"/>
        <v>-62730.08</v>
      </c>
      <c r="E42" s="25">
        <f t="shared" si="15"/>
        <v>-14274.4</v>
      </c>
      <c r="F42" s="25">
        <f t="shared" si="15"/>
        <v>-59678.38</v>
      </c>
      <c r="G42" s="25">
        <f t="shared" si="15"/>
        <v>-112721.90999999999</v>
      </c>
      <c r="H42" s="25">
        <f t="shared" si="15"/>
        <v>-130815.75</v>
      </c>
      <c r="I42" s="25">
        <f t="shared" si="15"/>
        <v>-65031.53</v>
      </c>
      <c r="J42" s="25">
        <f t="shared" si="15"/>
        <v>-76705.45</v>
      </c>
      <c r="K42" s="25">
        <f t="shared" si="15"/>
        <v>-57985.82</v>
      </c>
      <c r="L42" s="25">
        <f t="shared" si="15"/>
        <v>-41404.56</v>
      </c>
      <c r="M42" s="25">
        <f t="shared" si="15"/>
        <v>-23242.6</v>
      </c>
      <c r="N42" s="25">
        <f>+N43+N46+N54+N55</f>
        <v>-858041.2199999999</v>
      </c>
    </row>
    <row r="43" spans="1:14" ht="18.75" customHeight="1">
      <c r="A43" s="17" t="s">
        <v>60</v>
      </c>
      <c r="B43" s="26">
        <f>B44+B45</f>
        <v>-79515</v>
      </c>
      <c r="C43" s="26">
        <f>C44+C45</f>
        <v>-77831.6</v>
      </c>
      <c r="D43" s="26">
        <f>D44+D45</f>
        <v>-56304.6</v>
      </c>
      <c r="E43" s="26">
        <f>E44+E45</f>
        <v>-6794.4</v>
      </c>
      <c r="F43" s="26">
        <f aca="true" t="shared" si="16" ref="F43:M43">F44+F45</f>
        <v>-48180.2</v>
      </c>
      <c r="G43" s="26">
        <f t="shared" si="16"/>
        <v>-91002.4</v>
      </c>
      <c r="H43" s="26">
        <f t="shared" si="16"/>
        <v>-110492.6</v>
      </c>
      <c r="I43" s="26">
        <f t="shared" si="16"/>
        <v>-51687.6</v>
      </c>
      <c r="J43" s="26">
        <f t="shared" si="16"/>
        <v>-64292.2</v>
      </c>
      <c r="K43" s="26">
        <f t="shared" si="16"/>
        <v>-52489.4</v>
      </c>
      <c r="L43" s="26">
        <f t="shared" si="16"/>
        <v>-36073.4</v>
      </c>
      <c r="M43" s="26">
        <f t="shared" si="16"/>
        <v>-22522.6</v>
      </c>
      <c r="N43" s="25">
        <f aca="true" t="shared" si="17" ref="N43:N55">SUM(B43:M43)</f>
        <v>-697185.9999999999</v>
      </c>
    </row>
    <row r="44" spans="1:25" ht="18.75" customHeight="1">
      <c r="A44" s="13" t="s">
        <v>61</v>
      </c>
      <c r="B44" s="20">
        <f>ROUND(-B9*$D$3,2)</f>
        <v>-79515</v>
      </c>
      <c r="C44" s="20">
        <f>ROUND(-C9*$D$3,2)</f>
        <v>-77831.6</v>
      </c>
      <c r="D44" s="20">
        <f>ROUND(-D9*$D$3,2)</f>
        <v>-56304.6</v>
      </c>
      <c r="E44" s="20">
        <f>ROUND(-E9*$D$3,2)</f>
        <v>-6794.4</v>
      </c>
      <c r="F44" s="20">
        <f aca="true" t="shared" si="18" ref="F44:M44">ROUND(-F9*$D$3,2)</f>
        <v>-48180.2</v>
      </c>
      <c r="G44" s="20">
        <f t="shared" si="18"/>
        <v>-91002.4</v>
      </c>
      <c r="H44" s="20">
        <f t="shared" si="18"/>
        <v>-110492.6</v>
      </c>
      <c r="I44" s="20">
        <f t="shared" si="18"/>
        <v>-51687.6</v>
      </c>
      <c r="J44" s="20">
        <f t="shared" si="18"/>
        <v>-64292.2</v>
      </c>
      <c r="K44" s="20">
        <f t="shared" si="18"/>
        <v>-52489.4</v>
      </c>
      <c r="L44" s="20">
        <f t="shared" si="18"/>
        <v>-36073.4</v>
      </c>
      <c r="M44" s="20">
        <f t="shared" si="18"/>
        <v>-22522.6</v>
      </c>
      <c r="N44" s="47">
        <f t="shared" si="17"/>
        <v>-697185.9999999999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-35371.71</v>
      </c>
      <c r="C46" s="26">
        <f aca="true" t="shared" si="20" ref="C46:M46">SUM(C47:C53)</f>
        <v>-20732.43</v>
      </c>
      <c r="D46" s="26">
        <f t="shared" si="20"/>
        <v>-6425.48</v>
      </c>
      <c r="E46" s="26">
        <f t="shared" si="20"/>
        <v>-7480</v>
      </c>
      <c r="F46" s="26">
        <f t="shared" si="20"/>
        <v>-11498.18</v>
      </c>
      <c r="G46" s="26">
        <f t="shared" si="20"/>
        <v>-21719.51</v>
      </c>
      <c r="H46" s="26">
        <f t="shared" si="20"/>
        <v>-20323.15</v>
      </c>
      <c r="I46" s="26">
        <f t="shared" si="20"/>
        <v>-13343.93</v>
      </c>
      <c r="J46" s="26">
        <f t="shared" si="20"/>
        <v>-12413.25</v>
      </c>
      <c r="K46" s="26">
        <f t="shared" si="20"/>
        <v>-5496.42</v>
      </c>
      <c r="L46" s="26">
        <f t="shared" si="20"/>
        <v>-5331.16</v>
      </c>
      <c r="M46" s="26">
        <f t="shared" si="20"/>
        <v>-720</v>
      </c>
      <c r="N46" s="26">
        <f>SUM(N47:N53)</f>
        <v>-160855.22</v>
      </c>
    </row>
    <row r="47" spans="1:25" ht="18.75" customHeight="1">
      <c r="A47" s="13" t="s">
        <v>64</v>
      </c>
      <c r="B47" s="24">
        <v>-35371.71</v>
      </c>
      <c r="C47" s="24">
        <v>-20732.43</v>
      </c>
      <c r="D47" s="24">
        <v>-6425.48</v>
      </c>
      <c r="E47" s="24">
        <v>-6480</v>
      </c>
      <c r="F47" s="24">
        <v>-11498.18</v>
      </c>
      <c r="G47" s="24">
        <v>-21719.51</v>
      </c>
      <c r="H47" s="24">
        <v>-19823.15</v>
      </c>
      <c r="I47" s="24">
        <v>-13343.93</v>
      </c>
      <c r="J47" s="24">
        <v>-12413.25</v>
      </c>
      <c r="K47" s="24">
        <v>-5496.42</v>
      </c>
      <c r="L47" s="24">
        <v>-5331.16</v>
      </c>
      <c r="M47" s="24">
        <v>-720</v>
      </c>
      <c r="N47" s="24">
        <f t="shared" si="17"/>
        <v>-159355.22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885708.01576908</v>
      </c>
      <c r="C57" s="29">
        <f t="shared" si="21"/>
        <v>600829.702544</v>
      </c>
      <c r="D57" s="29">
        <f t="shared" si="21"/>
        <v>637756.8055188999</v>
      </c>
      <c r="E57" s="29">
        <f t="shared" si="21"/>
        <v>127909.91119359998</v>
      </c>
      <c r="F57" s="29">
        <f t="shared" si="21"/>
        <v>627752.2711903001</v>
      </c>
      <c r="G57" s="29">
        <f t="shared" si="21"/>
        <v>757547.8154000001</v>
      </c>
      <c r="H57" s="29">
        <f t="shared" si="21"/>
        <v>788386.8492</v>
      </c>
      <c r="I57" s="29">
        <f t="shared" si="21"/>
        <v>749233.7730569999</v>
      </c>
      <c r="J57" s="29">
        <f t="shared" si="21"/>
        <v>562621.4220945</v>
      </c>
      <c r="K57" s="29">
        <f t="shared" si="21"/>
        <v>698395.92025872</v>
      </c>
      <c r="L57" s="29">
        <f t="shared" si="21"/>
        <v>323384.47252654994</v>
      </c>
      <c r="M57" s="29">
        <f t="shared" si="21"/>
        <v>191140.71185984</v>
      </c>
      <c r="N57" s="29">
        <f>SUM(B57:M57)</f>
        <v>6950667.670612491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885708.01</v>
      </c>
      <c r="C60" s="36">
        <f aca="true" t="shared" si="22" ref="C60:M60">SUM(C61:C74)</f>
        <v>600829.71</v>
      </c>
      <c r="D60" s="36">
        <f t="shared" si="22"/>
        <v>637756.8</v>
      </c>
      <c r="E60" s="36">
        <f t="shared" si="22"/>
        <v>127909.91</v>
      </c>
      <c r="F60" s="36">
        <f t="shared" si="22"/>
        <v>627752.27</v>
      </c>
      <c r="G60" s="36">
        <f t="shared" si="22"/>
        <v>757547.82</v>
      </c>
      <c r="H60" s="36">
        <f t="shared" si="22"/>
        <v>788386.86</v>
      </c>
      <c r="I60" s="36">
        <f t="shared" si="22"/>
        <v>749233.77</v>
      </c>
      <c r="J60" s="36">
        <f t="shared" si="22"/>
        <v>562621.42</v>
      </c>
      <c r="K60" s="36">
        <f t="shared" si="22"/>
        <v>698395.92</v>
      </c>
      <c r="L60" s="36">
        <f t="shared" si="22"/>
        <v>323384.47</v>
      </c>
      <c r="M60" s="36">
        <f t="shared" si="22"/>
        <v>191140.71</v>
      </c>
      <c r="N60" s="29">
        <f>SUM(N61:N74)</f>
        <v>6950667.67</v>
      </c>
    </row>
    <row r="61" spans="1:15" ht="18.75" customHeight="1">
      <c r="A61" s="17" t="s">
        <v>75</v>
      </c>
      <c r="B61" s="36">
        <v>168161.83</v>
      </c>
      <c r="C61" s="36">
        <v>178000.13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346161.95999999996</v>
      </c>
      <c r="O61"/>
    </row>
    <row r="62" spans="1:15" ht="18.75" customHeight="1">
      <c r="A62" s="17" t="s">
        <v>76</v>
      </c>
      <c r="B62" s="36">
        <v>717546.18</v>
      </c>
      <c r="C62" s="36">
        <v>422829.58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1140375.76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637756.8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637756.8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127909.91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127909.91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627752.27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627752.27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757547.82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757547.82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632517.82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632517.82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155869.04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155869.04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749233.77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749233.77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562621.42</v>
      </c>
      <c r="K70" s="35">
        <v>0</v>
      </c>
      <c r="L70" s="35">
        <v>0</v>
      </c>
      <c r="M70" s="35">
        <v>0</v>
      </c>
      <c r="N70" s="29">
        <f t="shared" si="23"/>
        <v>562621.42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698395.92</v>
      </c>
      <c r="L71" s="35">
        <v>0</v>
      </c>
      <c r="M71" s="62"/>
      <c r="N71" s="26">
        <f t="shared" si="23"/>
        <v>698395.92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323384.47</v>
      </c>
      <c r="M72" s="35">
        <v>0</v>
      </c>
      <c r="N72" s="29">
        <f t="shared" si="23"/>
        <v>323384.47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191140.71</v>
      </c>
      <c r="N73" s="26">
        <f t="shared" si="23"/>
        <v>191140.71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2.2726785043863784</v>
      </c>
      <c r="C78" s="45">
        <v>2.2415570215225897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1.9791112055660354</v>
      </c>
      <c r="C79" s="45">
        <v>1.8666791521660866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1.8149322924009799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2.525296802955385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2.119305510412004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1.680540783738952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1.976552254553136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1.9335725843965006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1.919916303495514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2.1627010540551055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2.0677636510379256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2.4550865331396166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2.4050450628775284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2017-03-15T14:46:32Z</dcterms:modified>
  <cp:category/>
  <cp:version/>
  <cp:contentType/>
  <cp:contentStatus/>
</cp:coreProperties>
</file>