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<sst xmlns="http://schemas.openxmlformats.org/spreadsheetml/2006/main" count="136" uniqueCount="136">
  <si>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</si>
  <si>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</si>
  <si>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</si>
  <si>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</si>
  <si>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</si>
  <si>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</si>
  <si>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</si>
  <si>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</si>
  <si>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</si>
  <si>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</si>
  <si>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</si>
  <si>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</si>
  <si>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</si>
  <si>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</si>
  <si>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</si>
  <si>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</si>
  <si>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</si>
  <si>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</si>
  <si>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</si>
  <si>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</si>
  <si>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</si>
  <si>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</si>
  <si>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</si>
  <si>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</si>
  <si>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</si>
  <si>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</si>
  <si>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</si>
  <si>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</si>
  <si>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</si>
  <si>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</si>
  <si>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</si>
  <si>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</si>
  <si>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</si>
  <si>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</si>
  <si>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</si>
  <si>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</si>
  <si>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</si>
  <si>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</si>
  <si>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</si>
  <si>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</si>
  <si>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</si>
  <si>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</si>
  <si>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</si>
  <si>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</si>
  <si>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</si>
  <si>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</si>
  <si>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</si>
  <si>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</si>
  <si>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</si>
  <si>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</si>
  <si>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</si>
  <si>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</si>
  <si>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</si>
  <si>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</si>
  <si>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</si>
  <si>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</si>
  <si>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</si>
  <si>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</si>
  <si>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</si>
  <si>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</si>
  <si>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</si>
  <si>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</si>
  <si>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</si>
  <si>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</si>
  <si>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</si>
  <si>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</si>
  <si>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</si>
  <si>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</si>
  <si>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</si>
  <si>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</si>
  <si>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</si>
  <si>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</si>
  <si>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</si>
  <si>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</si>
  <si>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</si>
  <si>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</si>
  <si>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</si>
  <si>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</si>
  <si>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</si>
  <si>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</si>
  <si>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</si>
  <si>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</si>
  <si>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</si>
  <si>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</si>
  <si>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</si>
  <si>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</si>
  <si>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</si>
  <si>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</si>
  <si>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</si>
  <si>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</si>
  <si>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</si>
  <si>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</si>
  <si>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</si>
  <si>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</si>
  <si>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</si>
  <si>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</si>
  <si>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</si>
  <si>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</si>
  <si>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</si>
  <si>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</si>
  <si>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</si>
  <si>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</si>
  <si>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</si>
  <si>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</si>
  <si>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</si>
  <si>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</si>
  <si>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</si>
  <si>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</si>
  <si>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</si>
  <si>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</si>
  <si>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</si>
  <si>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</si>
  <si>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</si>
  <si>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</si>
  <si>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</si>
  <si>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</si>
  <si>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</si>
  <si>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</si>
  <si>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</si>
  <si>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</si>
  <si>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</si>
  <si>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</si>
  <si>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</si>
  <si>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</si>
  <si>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</si>
  <si>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</si>
  <si>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</si>
  <si>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</si>
  <si>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</si>
  <si>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</si>
  <si>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</si>
  <si>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</si>
  <si>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</si>
  <si>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30/03/17 - VENCIMENTO 11/04/17</t>
  </si>
  <si>
    <t>6.3. Revisão de Remuneração pelo Transporte Coletivo ¹</t>
  </si>
  <si>
    <t xml:space="preserve">    ¹ Pagamento de combustível não fóssil de mar/17.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</si>
</sst>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2" fillId="35" borderId="4" xfId="46" applyNumberFormat="1" applyFont="1" applyFill="1" applyBorder="1" applyAlignment="1">
      <alignment horizontal="center"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623180</v>
      </c>
      <c r="C7" s="9">
        <f t="shared" si="0"/>
        <v>792678</v>
      </c>
      <c r="D7" s="9">
        <f t="shared" si="0"/>
        <v>809027</v>
      </c>
      <c r="E7" s="9">
        <f t="shared" si="0"/>
        <v>554857</v>
      </c>
      <c r="F7" s="9">
        <f t="shared" si="0"/>
        <v>750991</v>
      </c>
      <c r="G7" s="9">
        <f t="shared" si="0"/>
        <v>1265195</v>
      </c>
      <c r="H7" s="9">
        <f t="shared" si="0"/>
        <v>590948</v>
      </c>
      <c r="I7" s="9">
        <f t="shared" si="0"/>
        <v>126908</v>
      </c>
      <c r="J7" s="9">
        <f t="shared" si="0"/>
        <v>338154</v>
      </c>
      <c r="K7" s="9">
        <f t="shared" si="0"/>
        <v>5851938</v>
      </c>
      <c r="L7" s="52"/>
    </row>
    <row r="8" spans="1:11" ht="17.25" customHeight="1">
      <c r="A8" s="10" t="s">
        <v>97</v>
      </c>
      <c r="B8" s="11">
        <f>B9+B12+B16</f>
        <v>303975</v>
      </c>
      <c r="C8" s="11">
        <f aca="true" t="shared" si="1" ref="C8:J8">C9+C12+C16</f>
        <v>394929</v>
      </c>
      <c r="D8" s="11">
        <f t="shared" si="1"/>
        <v>378636</v>
      </c>
      <c r="E8" s="11">
        <f t="shared" si="1"/>
        <v>277227</v>
      </c>
      <c r="F8" s="11">
        <f t="shared" si="1"/>
        <v>362778</v>
      </c>
      <c r="G8" s="11">
        <f t="shared" si="1"/>
        <v>617315</v>
      </c>
      <c r="H8" s="11">
        <f t="shared" si="1"/>
        <v>313915</v>
      </c>
      <c r="I8" s="11">
        <f t="shared" si="1"/>
        <v>57358</v>
      </c>
      <c r="J8" s="11">
        <f t="shared" si="1"/>
        <v>155452</v>
      </c>
      <c r="K8" s="11">
        <f>SUM(B8:J8)</f>
        <v>2861585</v>
      </c>
    </row>
    <row r="9" spans="1:11" ht="17.25" customHeight="1">
      <c r="A9" s="15" t="s">
        <v>16</v>
      </c>
      <c r="B9" s="13">
        <f>+B10+B11</f>
        <v>35315</v>
      </c>
      <c r="C9" s="13">
        <f aca="true" t="shared" si="2" ref="C9:J9">+C10+C11</f>
        <v>47892</v>
      </c>
      <c r="D9" s="13">
        <f t="shared" si="2"/>
        <v>40867</v>
      </c>
      <c r="E9" s="13">
        <f t="shared" si="2"/>
        <v>32453</v>
      </c>
      <c r="F9" s="13">
        <f t="shared" si="2"/>
        <v>37484</v>
      </c>
      <c r="G9" s="13">
        <f t="shared" si="2"/>
        <v>48725</v>
      </c>
      <c r="H9" s="13">
        <f t="shared" si="2"/>
        <v>46716</v>
      </c>
      <c r="I9" s="13">
        <f t="shared" si="2"/>
        <v>7914</v>
      </c>
      <c r="J9" s="13">
        <f t="shared" si="2"/>
        <v>15093</v>
      </c>
      <c r="K9" s="11">
        <f>SUM(B9:J9)</f>
        <v>312459</v>
      </c>
    </row>
    <row r="10" spans="1:11" ht="17.25" customHeight="1">
      <c r="A10" s="29" t="s">
        <v>17</v>
      </c>
      <c r="B10" s="13">
        <v>35315</v>
      </c>
      <c r="C10" s="13">
        <v>47892</v>
      </c>
      <c r="D10" s="13">
        <v>40867</v>
      </c>
      <c r="E10" s="13">
        <v>32453</v>
      </c>
      <c r="F10" s="13">
        <v>37484</v>
      </c>
      <c r="G10" s="13">
        <v>48725</v>
      </c>
      <c r="H10" s="13">
        <v>46716</v>
      </c>
      <c r="I10" s="13">
        <v>7914</v>
      </c>
      <c r="J10" s="13">
        <v>15093</v>
      </c>
      <c r="K10" s="11">
        <f>SUM(B10:J10)</f>
        <v>312459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226844</v>
      </c>
      <c r="C12" s="17">
        <f t="shared" si="3"/>
        <v>296065</v>
      </c>
      <c r="D12" s="17">
        <f t="shared" si="3"/>
        <v>285436</v>
      </c>
      <c r="E12" s="17">
        <f t="shared" si="3"/>
        <v>209155</v>
      </c>
      <c r="F12" s="17">
        <f t="shared" si="3"/>
        <v>269305</v>
      </c>
      <c r="G12" s="17">
        <f t="shared" si="3"/>
        <v>466441</v>
      </c>
      <c r="H12" s="17">
        <f t="shared" si="3"/>
        <v>229481</v>
      </c>
      <c r="I12" s="17">
        <f t="shared" si="3"/>
        <v>41392</v>
      </c>
      <c r="J12" s="17">
        <f t="shared" si="3"/>
        <v>118032</v>
      </c>
      <c r="K12" s="11">
        <f aca="true" t="shared" si="4" ref="K12:K27">SUM(B12:J12)</f>
        <v>2142151</v>
      </c>
    </row>
    <row r="13" spans="1:13" ht="17.25" customHeight="1">
      <c r="A13" s="14" t="s">
        <v>19</v>
      </c>
      <c r="B13" s="13">
        <v>112252</v>
      </c>
      <c r="C13" s="13">
        <v>156377</v>
      </c>
      <c r="D13" s="13">
        <v>156445</v>
      </c>
      <c r="E13" s="13">
        <v>110622</v>
      </c>
      <c r="F13" s="13">
        <v>141255</v>
      </c>
      <c r="G13" s="13">
        <v>229553</v>
      </c>
      <c r="H13" s="13">
        <v>108086</v>
      </c>
      <c r="I13" s="13">
        <v>23902</v>
      </c>
      <c r="J13" s="13">
        <v>64554</v>
      </c>
      <c r="K13" s="11">
        <f t="shared" si="4"/>
        <v>1103046</v>
      </c>
      <c r="L13" s="52"/>
      <c r="M13" s="53"/>
    </row>
    <row r="14" spans="1:12" ht="17.25" customHeight="1">
      <c r="A14" s="14" t="s">
        <v>20</v>
      </c>
      <c r="B14" s="13">
        <v>105254</v>
      </c>
      <c r="C14" s="13">
        <v>125213</v>
      </c>
      <c r="D14" s="13">
        <v>119456</v>
      </c>
      <c r="E14" s="13">
        <v>89771</v>
      </c>
      <c r="F14" s="13">
        <v>118834</v>
      </c>
      <c r="G14" s="13">
        <v>222229</v>
      </c>
      <c r="H14" s="13">
        <v>104793</v>
      </c>
      <c r="I14" s="13">
        <v>15049</v>
      </c>
      <c r="J14" s="13">
        <v>50246</v>
      </c>
      <c r="K14" s="11">
        <f t="shared" si="4"/>
        <v>950845</v>
      </c>
      <c r="L14" s="52"/>
    </row>
    <row r="15" spans="1:11" ht="17.25" customHeight="1">
      <c r="A15" s="14" t="s">
        <v>21</v>
      </c>
      <c r="B15" s="13">
        <v>9338</v>
      </c>
      <c r="C15" s="13">
        <v>14475</v>
      </c>
      <c r="D15" s="13">
        <v>9535</v>
      </c>
      <c r="E15" s="13">
        <v>8762</v>
      </c>
      <c r="F15" s="13">
        <v>9216</v>
      </c>
      <c r="G15" s="13">
        <v>14659</v>
      </c>
      <c r="H15" s="13">
        <v>16602</v>
      </c>
      <c r="I15" s="13">
        <v>2441</v>
      </c>
      <c r="J15" s="13">
        <v>3232</v>
      </c>
      <c r="K15" s="11">
        <f t="shared" si="4"/>
        <v>88260</v>
      </c>
    </row>
    <row r="16" spans="1:11" ht="17.25" customHeight="1">
      <c r="A16" s="15" t="s">
        <v>93</v>
      </c>
      <c r="B16" s="13">
        <f>B17+B18+B19</f>
        <v>41816</v>
      </c>
      <c r="C16" s="13">
        <f aca="true" t="shared" si="5" ref="C16:J16">C17+C18+C19</f>
        <v>50972</v>
      </c>
      <c r="D16" s="13">
        <f t="shared" si="5"/>
        <v>52333</v>
      </c>
      <c r="E16" s="13">
        <f t="shared" si="5"/>
        <v>35619</v>
      </c>
      <c r="F16" s="13">
        <f t="shared" si="5"/>
        <v>55989</v>
      </c>
      <c r="G16" s="13">
        <f t="shared" si="5"/>
        <v>102149</v>
      </c>
      <c r="H16" s="13">
        <f t="shared" si="5"/>
        <v>37718</v>
      </c>
      <c r="I16" s="13">
        <f t="shared" si="5"/>
        <v>8052</v>
      </c>
      <c r="J16" s="13">
        <f t="shared" si="5"/>
        <v>22327</v>
      </c>
      <c r="K16" s="11">
        <f t="shared" si="4"/>
        <v>406975</v>
      </c>
    </row>
    <row r="17" spans="1:11" ht="17.25" customHeight="1">
      <c r="A17" s="14" t="s">
        <v>94</v>
      </c>
      <c r="B17" s="13">
        <v>25466</v>
      </c>
      <c r="C17" s="13">
        <v>33638</v>
      </c>
      <c r="D17" s="13">
        <v>31616</v>
      </c>
      <c r="E17" s="13">
        <v>22283</v>
      </c>
      <c r="F17" s="13">
        <v>35779</v>
      </c>
      <c r="G17" s="13">
        <v>62210</v>
      </c>
      <c r="H17" s="13">
        <v>24734</v>
      </c>
      <c r="I17" s="13">
        <v>5290</v>
      </c>
      <c r="J17" s="13">
        <v>13096</v>
      </c>
      <c r="K17" s="11">
        <f t="shared" si="4"/>
        <v>254112</v>
      </c>
    </row>
    <row r="18" spans="1:11" ht="17.25" customHeight="1">
      <c r="A18" s="14" t="s">
        <v>95</v>
      </c>
      <c r="B18" s="13">
        <v>15403</v>
      </c>
      <c r="C18" s="13">
        <v>16076</v>
      </c>
      <c r="D18" s="13">
        <v>20051</v>
      </c>
      <c r="E18" s="13">
        <v>12631</v>
      </c>
      <c r="F18" s="13">
        <v>19320</v>
      </c>
      <c r="G18" s="13">
        <v>38579</v>
      </c>
      <c r="H18" s="13">
        <v>11655</v>
      </c>
      <c r="I18" s="13">
        <v>2600</v>
      </c>
      <c r="J18" s="13">
        <v>9002</v>
      </c>
      <c r="K18" s="11">
        <f t="shared" si="4"/>
        <v>145317</v>
      </c>
    </row>
    <row r="19" spans="1:11" ht="17.25" customHeight="1">
      <c r="A19" s="14" t="s">
        <v>96</v>
      </c>
      <c r="B19" s="13">
        <v>947</v>
      </c>
      <c r="C19" s="13">
        <v>1258</v>
      </c>
      <c r="D19" s="13">
        <v>666</v>
      </c>
      <c r="E19" s="13">
        <v>705</v>
      </c>
      <c r="F19" s="13">
        <v>890</v>
      </c>
      <c r="G19" s="13">
        <v>1360</v>
      </c>
      <c r="H19" s="13">
        <v>1329</v>
      </c>
      <c r="I19" s="13">
        <v>162</v>
      </c>
      <c r="J19" s="13">
        <v>229</v>
      </c>
      <c r="K19" s="11">
        <f t="shared" si="4"/>
        <v>7546</v>
      </c>
    </row>
    <row r="20" spans="1:11" ht="17.25" customHeight="1">
      <c r="A20" s="16" t="s">
        <v>22</v>
      </c>
      <c r="B20" s="11">
        <f>+B21+B22+B23</f>
        <v>161470</v>
      </c>
      <c r="C20" s="11">
        <f aca="true" t="shared" si="6" ref="C20:J20">+C21+C22+C23</f>
        <v>180627</v>
      </c>
      <c r="D20" s="11">
        <f t="shared" si="6"/>
        <v>202057</v>
      </c>
      <c r="E20" s="11">
        <f t="shared" si="6"/>
        <v>130039</v>
      </c>
      <c r="F20" s="11">
        <f t="shared" si="6"/>
        <v>204728</v>
      </c>
      <c r="G20" s="11">
        <f t="shared" si="6"/>
        <v>387681</v>
      </c>
      <c r="H20" s="11">
        <f t="shared" si="6"/>
        <v>139132</v>
      </c>
      <c r="I20" s="11">
        <f t="shared" si="6"/>
        <v>31629</v>
      </c>
      <c r="J20" s="11">
        <f t="shared" si="6"/>
        <v>79742</v>
      </c>
      <c r="K20" s="11">
        <f t="shared" si="4"/>
        <v>1517105</v>
      </c>
    </row>
    <row r="21" spans="1:12" ht="17.25" customHeight="1">
      <c r="A21" s="12" t="s">
        <v>23</v>
      </c>
      <c r="B21" s="13">
        <v>89555</v>
      </c>
      <c r="C21" s="13">
        <v>110182</v>
      </c>
      <c r="D21" s="13">
        <v>125181</v>
      </c>
      <c r="E21" s="13">
        <v>78666</v>
      </c>
      <c r="F21" s="13">
        <v>120692</v>
      </c>
      <c r="G21" s="13">
        <v>211045</v>
      </c>
      <c r="H21" s="13">
        <v>80531</v>
      </c>
      <c r="I21" s="13">
        <v>20413</v>
      </c>
      <c r="J21" s="13">
        <v>48244</v>
      </c>
      <c r="K21" s="11">
        <f t="shared" si="4"/>
        <v>884509</v>
      </c>
      <c r="L21" s="52"/>
    </row>
    <row r="22" spans="1:12" ht="17.25" customHeight="1">
      <c r="A22" s="12" t="s">
        <v>24</v>
      </c>
      <c r="B22" s="13">
        <v>67901</v>
      </c>
      <c r="C22" s="13">
        <v>65605</v>
      </c>
      <c r="D22" s="13">
        <v>73162</v>
      </c>
      <c r="E22" s="13">
        <v>48471</v>
      </c>
      <c r="F22" s="13">
        <v>80311</v>
      </c>
      <c r="G22" s="13">
        <v>169658</v>
      </c>
      <c r="H22" s="13">
        <v>53362</v>
      </c>
      <c r="I22" s="13">
        <v>10365</v>
      </c>
      <c r="J22" s="13">
        <v>30151</v>
      </c>
      <c r="K22" s="11">
        <f t="shared" si="4"/>
        <v>598986</v>
      </c>
      <c r="L22" s="52"/>
    </row>
    <row r="23" spans="1:11" ht="17.25" customHeight="1">
      <c r="A23" s="12" t="s">
        <v>25</v>
      </c>
      <c r="B23" s="13">
        <v>4014</v>
      </c>
      <c r="C23" s="13">
        <v>4840</v>
      </c>
      <c r="D23" s="13">
        <v>3714</v>
      </c>
      <c r="E23" s="13">
        <v>2902</v>
      </c>
      <c r="F23" s="13">
        <v>3725</v>
      </c>
      <c r="G23" s="13">
        <v>6978</v>
      </c>
      <c r="H23" s="13">
        <v>5239</v>
      </c>
      <c r="I23" s="13">
        <v>851</v>
      </c>
      <c r="J23" s="13">
        <v>1347</v>
      </c>
      <c r="K23" s="11">
        <f t="shared" si="4"/>
        <v>33610</v>
      </c>
    </row>
    <row r="24" spans="1:11" ht="17.25" customHeight="1">
      <c r="A24" s="16" t="s">
        <v>26</v>
      </c>
      <c r="B24" s="13">
        <f>+B25+B26</f>
        <v>157735</v>
      </c>
      <c r="C24" s="13">
        <f aca="true" t="shared" si="7" ref="C24:J24">+C25+C26</f>
        <v>217122</v>
      </c>
      <c r="D24" s="13">
        <f t="shared" si="7"/>
        <v>228334</v>
      </c>
      <c r="E24" s="13">
        <f t="shared" si="7"/>
        <v>147591</v>
      </c>
      <c r="F24" s="13">
        <f t="shared" si="7"/>
        <v>183485</v>
      </c>
      <c r="G24" s="13">
        <f t="shared" si="7"/>
        <v>260199</v>
      </c>
      <c r="H24" s="13">
        <f t="shared" si="7"/>
        <v>128602</v>
      </c>
      <c r="I24" s="13">
        <f t="shared" si="7"/>
        <v>37921</v>
      </c>
      <c r="J24" s="13">
        <f t="shared" si="7"/>
        <v>102960</v>
      </c>
      <c r="K24" s="11">
        <f t="shared" si="4"/>
        <v>1463949</v>
      </c>
    </row>
    <row r="25" spans="1:12" ht="17.25" customHeight="1">
      <c r="A25" s="12" t="s">
        <v>115</v>
      </c>
      <c r="B25" s="13">
        <v>69216</v>
      </c>
      <c r="C25" s="13">
        <v>103699</v>
      </c>
      <c r="D25" s="13">
        <v>115820</v>
      </c>
      <c r="E25" s="13">
        <v>73521</v>
      </c>
      <c r="F25" s="13">
        <v>87151</v>
      </c>
      <c r="G25" s="13">
        <v>115566</v>
      </c>
      <c r="H25" s="13">
        <v>57974</v>
      </c>
      <c r="I25" s="13">
        <v>20897</v>
      </c>
      <c r="J25" s="13">
        <v>50033</v>
      </c>
      <c r="K25" s="11">
        <f t="shared" si="4"/>
        <v>693877</v>
      </c>
      <c r="L25" s="52"/>
    </row>
    <row r="26" spans="1:12" ht="17.25" customHeight="1">
      <c r="A26" s="12" t="s">
        <v>116</v>
      </c>
      <c r="B26" s="13">
        <v>88519</v>
      </c>
      <c r="C26" s="13">
        <v>113423</v>
      </c>
      <c r="D26" s="13">
        <v>112514</v>
      </c>
      <c r="E26" s="13">
        <v>74070</v>
      </c>
      <c r="F26" s="13">
        <v>96334</v>
      </c>
      <c r="G26" s="13">
        <v>144633</v>
      </c>
      <c r="H26" s="13">
        <v>70628</v>
      </c>
      <c r="I26" s="13">
        <v>17024</v>
      </c>
      <c r="J26" s="13">
        <v>52927</v>
      </c>
      <c r="K26" s="11">
        <f t="shared" si="4"/>
        <v>770072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9299</v>
      </c>
      <c r="I27" s="11">
        <v>0</v>
      </c>
      <c r="J27" s="11">
        <v>0</v>
      </c>
      <c r="K27" s="11">
        <f t="shared" si="4"/>
        <v>9299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4869.66</v>
      </c>
      <c r="I35" s="19">
        <v>0</v>
      </c>
      <c r="J35" s="19">
        <v>0</v>
      </c>
      <c r="K35" s="23">
        <f>SUM(B35:J35)</f>
        <v>4869.66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1751267.6</v>
      </c>
      <c r="C47" s="22">
        <f aca="true" t="shared" si="12" ref="C47:H47">+C48+C57</f>
        <v>2489393.72</v>
      </c>
      <c r="D47" s="22">
        <f t="shared" si="12"/>
        <v>2859022.9099999997</v>
      </c>
      <c r="E47" s="22">
        <f t="shared" si="12"/>
        <v>1674683.7199999997</v>
      </c>
      <c r="F47" s="22">
        <f t="shared" si="12"/>
        <v>2237324.19</v>
      </c>
      <c r="G47" s="22">
        <f t="shared" si="12"/>
        <v>3176653.6100000003</v>
      </c>
      <c r="H47" s="22">
        <f t="shared" si="12"/>
        <v>1710063.4099999997</v>
      </c>
      <c r="I47" s="22">
        <f>+I48+I57</f>
        <v>642116.1</v>
      </c>
      <c r="J47" s="22">
        <f>+J48+J57</f>
        <v>1029881.11</v>
      </c>
      <c r="K47" s="22">
        <f>SUM(B47:J47)</f>
        <v>17570406.37</v>
      </c>
    </row>
    <row r="48" spans="1:11" ht="17.25" customHeight="1">
      <c r="A48" s="16" t="s">
        <v>108</v>
      </c>
      <c r="B48" s="23">
        <f>SUM(B49:B56)</f>
        <v>1732543.73</v>
      </c>
      <c r="C48" s="23">
        <f aca="true" t="shared" si="13" ref="C48:J48">SUM(C49:C56)</f>
        <v>2465924.54</v>
      </c>
      <c r="D48" s="23">
        <f t="shared" si="13"/>
        <v>2833611.51</v>
      </c>
      <c r="E48" s="23">
        <f t="shared" si="13"/>
        <v>1652324.7999999998</v>
      </c>
      <c r="F48" s="23">
        <f t="shared" si="13"/>
        <v>2213870.9499999997</v>
      </c>
      <c r="G48" s="23">
        <f t="shared" si="13"/>
        <v>3147137.99</v>
      </c>
      <c r="H48" s="23">
        <f t="shared" si="13"/>
        <v>1690127.2299999997</v>
      </c>
      <c r="I48" s="23">
        <f t="shared" si="13"/>
        <v>642116.1</v>
      </c>
      <c r="J48" s="23">
        <f t="shared" si="13"/>
        <v>1015901.29</v>
      </c>
      <c r="K48" s="23">
        <f aca="true" t="shared" si="14" ref="K48:K57">SUM(B48:J48)</f>
        <v>17393558.139999997</v>
      </c>
    </row>
    <row r="49" spans="1:11" ht="17.25" customHeight="1">
      <c r="A49" s="34" t="s">
        <v>43</v>
      </c>
      <c r="B49" s="23">
        <f aca="true" t="shared" si="15" ref="B49:H49">ROUND(B30*B7,2)</f>
        <v>1731443.31</v>
      </c>
      <c r="C49" s="23">
        <f t="shared" si="15"/>
        <v>2458570.08</v>
      </c>
      <c r="D49" s="23">
        <f t="shared" si="15"/>
        <v>2831270.89</v>
      </c>
      <c r="E49" s="23">
        <f t="shared" si="15"/>
        <v>1651420.89</v>
      </c>
      <c r="F49" s="23">
        <f t="shared" si="15"/>
        <v>2212119.09</v>
      </c>
      <c r="G49" s="23">
        <f t="shared" si="15"/>
        <v>3144642.17</v>
      </c>
      <c r="H49" s="23">
        <f t="shared" si="15"/>
        <v>1684260.89</v>
      </c>
      <c r="I49" s="23">
        <f>ROUND(I30*I7,2)</f>
        <v>641050.38</v>
      </c>
      <c r="J49" s="23">
        <f>ROUND(J30*J7,2)</f>
        <v>1013684.25</v>
      </c>
      <c r="K49" s="23">
        <f t="shared" si="14"/>
        <v>17368461.950000003</v>
      </c>
    </row>
    <row r="50" spans="1:11" ht="17.25" customHeight="1">
      <c r="A50" s="34" t="s">
        <v>44</v>
      </c>
      <c r="B50" s="19">
        <v>0</v>
      </c>
      <c r="C50" s="23">
        <f>ROUND(C31*C7,2)</f>
        <v>5464.86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5464.86</v>
      </c>
    </row>
    <row r="51" spans="1:11" ht="17.25" customHeight="1">
      <c r="A51" s="66" t="s">
        <v>104</v>
      </c>
      <c r="B51" s="67">
        <f aca="true" t="shared" si="16" ref="B51:H51">ROUND(B32*B7,2)</f>
        <v>-2991.26</v>
      </c>
      <c r="C51" s="67">
        <f t="shared" si="16"/>
        <v>-3884.12</v>
      </c>
      <c r="D51" s="67">
        <f t="shared" si="16"/>
        <v>-4045.14</v>
      </c>
      <c r="E51" s="67">
        <f t="shared" si="16"/>
        <v>-2541.49</v>
      </c>
      <c r="F51" s="67">
        <f t="shared" si="16"/>
        <v>-3529.66</v>
      </c>
      <c r="G51" s="67">
        <f t="shared" si="16"/>
        <v>-4934.26</v>
      </c>
      <c r="H51" s="67">
        <f t="shared" si="16"/>
        <v>-2718.36</v>
      </c>
      <c r="I51" s="19">
        <v>0</v>
      </c>
      <c r="J51" s="19">
        <v>0</v>
      </c>
      <c r="K51" s="67">
        <f>SUM(B51:J51)</f>
        <v>-24644.29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4869.66</v>
      </c>
      <c r="I53" s="31">
        <f>+I35</f>
        <v>0</v>
      </c>
      <c r="J53" s="31">
        <f>+J35</f>
        <v>0</v>
      </c>
      <c r="K53" s="23">
        <f t="shared" si="14"/>
        <v>4869.66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18723.87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176848.23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-389986.30000000005</v>
      </c>
      <c r="C61" s="35">
        <f t="shared" si="17"/>
        <v>-206488.96000000002</v>
      </c>
      <c r="D61" s="35">
        <f t="shared" si="17"/>
        <v>-244041.33</v>
      </c>
      <c r="E61" s="35">
        <f t="shared" si="17"/>
        <v>-434793.79</v>
      </c>
      <c r="F61" s="35">
        <f t="shared" si="17"/>
        <v>-498998.75</v>
      </c>
      <c r="G61" s="35">
        <f t="shared" si="17"/>
        <v>-427493.72</v>
      </c>
      <c r="H61" s="35">
        <f t="shared" si="17"/>
        <v>-159994.91</v>
      </c>
      <c r="I61" s="35">
        <f t="shared" si="17"/>
        <v>-96944.77</v>
      </c>
      <c r="J61" s="35">
        <f t="shared" si="17"/>
        <v>-66828.62</v>
      </c>
      <c r="K61" s="35">
        <f>SUM(B61:J61)</f>
        <v>-2525571.15</v>
      </c>
    </row>
    <row r="62" spans="1:11" ht="18.75" customHeight="1">
      <c r="A62" s="16" t="s">
        <v>74</v>
      </c>
      <c r="B62" s="35">
        <f aca="true" t="shared" si="18" ref="B62:J62">B63+B64+B65+B66+B67+B68</f>
        <v>-376737.17000000004</v>
      </c>
      <c r="C62" s="35">
        <f t="shared" si="18"/>
        <v>-187178.85000000003</v>
      </c>
      <c r="D62" s="35">
        <f t="shared" si="18"/>
        <v>-223785.37</v>
      </c>
      <c r="E62" s="35">
        <f t="shared" si="18"/>
        <v>-422043.36</v>
      </c>
      <c r="F62" s="35">
        <f t="shared" si="18"/>
        <v>-481096.36</v>
      </c>
      <c r="G62" s="35">
        <f t="shared" si="18"/>
        <v>-399787.25</v>
      </c>
      <c r="H62" s="35">
        <f t="shared" si="18"/>
        <v>-177520.8</v>
      </c>
      <c r="I62" s="35">
        <f t="shared" si="18"/>
        <v>-30073.2</v>
      </c>
      <c r="J62" s="35">
        <f t="shared" si="18"/>
        <v>-57353.4</v>
      </c>
      <c r="K62" s="35">
        <f aca="true" t="shared" si="19" ref="K62:K91">SUM(B62:J62)</f>
        <v>-2355575.76</v>
      </c>
    </row>
    <row r="63" spans="1:11" ht="18.75" customHeight="1">
      <c r="A63" s="12" t="s">
        <v>75</v>
      </c>
      <c r="B63" s="35">
        <f>-ROUND(B9*$D$3,2)</f>
        <v>-134197</v>
      </c>
      <c r="C63" s="35">
        <f aca="true" t="shared" si="20" ref="C63:J63">-ROUND(C9*$D$3,2)</f>
        <v>-181989.6</v>
      </c>
      <c r="D63" s="35">
        <f t="shared" si="20"/>
        <v>-155294.6</v>
      </c>
      <c r="E63" s="35">
        <f t="shared" si="20"/>
        <v>-123321.4</v>
      </c>
      <c r="F63" s="35">
        <f t="shared" si="20"/>
        <v>-142439.2</v>
      </c>
      <c r="G63" s="35">
        <f t="shared" si="20"/>
        <v>-185155</v>
      </c>
      <c r="H63" s="35">
        <f t="shared" si="20"/>
        <v>-177520.8</v>
      </c>
      <c r="I63" s="35">
        <f t="shared" si="20"/>
        <v>-30073.2</v>
      </c>
      <c r="J63" s="35">
        <f t="shared" si="20"/>
        <v>-57353.4</v>
      </c>
      <c r="K63" s="35">
        <f t="shared" si="19"/>
        <v>-1187344.2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-2276.2</v>
      </c>
      <c r="C65" s="35">
        <v>-243.2</v>
      </c>
      <c r="D65" s="35">
        <v>-440.8</v>
      </c>
      <c r="E65" s="35">
        <v>-1626.4</v>
      </c>
      <c r="F65" s="35">
        <v>-1155.2</v>
      </c>
      <c r="G65" s="35">
        <v>-627</v>
      </c>
      <c r="H65" s="19">
        <v>0</v>
      </c>
      <c r="I65" s="19">
        <v>0</v>
      </c>
      <c r="J65" s="19">
        <v>0</v>
      </c>
      <c r="K65" s="35">
        <f t="shared" si="19"/>
        <v>-6368.8</v>
      </c>
    </row>
    <row r="66" spans="1:11" ht="18.75" customHeight="1">
      <c r="A66" s="12" t="s">
        <v>105</v>
      </c>
      <c r="B66" s="35">
        <v>-9116.2</v>
      </c>
      <c r="C66" s="35">
        <v>-577.6</v>
      </c>
      <c r="D66" s="35">
        <v>-2758.8</v>
      </c>
      <c r="E66" s="35">
        <v>-4962.8</v>
      </c>
      <c r="F66" s="35">
        <v>-2952.6</v>
      </c>
      <c r="G66" s="35">
        <v>-2633.4</v>
      </c>
      <c r="H66" s="19">
        <v>0</v>
      </c>
      <c r="I66" s="19">
        <v>0</v>
      </c>
      <c r="J66" s="19">
        <v>0</v>
      </c>
      <c r="K66" s="35">
        <f t="shared" si="19"/>
        <v>-23001.4</v>
      </c>
    </row>
    <row r="67" spans="1:11" ht="18.75" customHeight="1">
      <c r="A67" s="12" t="s">
        <v>52</v>
      </c>
      <c r="B67" s="35">
        <v>-231147.77</v>
      </c>
      <c r="C67" s="35">
        <v>-4368.45</v>
      </c>
      <c r="D67" s="35">
        <v>-65291.17</v>
      </c>
      <c r="E67" s="35">
        <v>-292132.76</v>
      </c>
      <c r="F67" s="35">
        <v>-334549.36</v>
      </c>
      <c r="G67" s="35">
        <v>-211371.85</v>
      </c>
      <c r="H67" s="19">
        <v>0</v>
      </c>
      <c r="I67" s="19">
        <v>0</v>
      </c>
      <c r="J67" s="19">
        <v>0</v>
      </c>
      <c r="K67" s="35">
        <f t="shared" si="19"/>
        <v>-1138861.36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-13249.13</v>
      </c>
      <c r="C69" s="67">
        <f t="shared" si="21"/>
        <v>-19310.11</v>
      </c>
      <c r="D69" s="67">
        <f t="shared" si="21"/>
        <v>-20255.96</v>
      </c>
      <c r="E69" s="67">
        <f t="shared" si="21"/>
        <v>-12750.43</v>
      </c>
      <c r="F69" s="67">
        <f t="shared" si="21"/>
        <v>-17902.390000000003</v>
      </c>
      <c r="G69" s="67">
        <f t="shared" si="21"/>
        <v>-27706.47</v>
      </c>
      <c r="H69" s="67">
        <f t="shared" si="21"/>
        <v>-13073.91</v>
      </c>
      <c r="I69" s="67">
        <f t="shared" si="21"/>
        <v>-66871.57</v>
      </c>
      <c r="J69" s="67">
        <f t="shared" si="21"/>
        <v>-9475.22</v>
      </c>
      <c r="K69" s="67">
        <f t="shared" si="19"/>
        <v>-200595.19000000003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48">
        <v>30599.8</v>
      </c>
      <c r="I101" s="19">
        <v>0</v>
      </c>
      <c r="J101" s="19">
        <v>0</v>
      </c>
      <c r="K101" s="48">
        <f>SUM(B101:J101)</f>
        <v>30599.8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1361281.3000000003</v>
      </c>
      <c r="C104" s="24">
        <f t="shared" si="22"/>
        <v>2282904.7600000002</v>
      </c>
      <c r="D104" s="24">
        <f t="shared" si="22"/>
        <v>2614981.5799999996</v>
      </c>
      <c r="E104" s="24">
        <f t="shared" si="22"/>
        <v>1239889.93</v>
      </c>
      <c r="F104" s="24">
        <f t="shared" si="22"/>
        <v>1738325.44</v>
      </c>
      <c r="G104" s="24">
        <f t="shared" si="22"/>
        <v>2749159.89</v>
      </c>
      <c r="H104" s="24">
        <f t="shared" si="22"/>
        <v>1550068.4999999998</v>
      </c>
      <c r="I104" s="24">
        <f>+I105+I106</f>
        <v>545171.3300000001</v>
      </c>
      <c r="J104" s="24">
        <f>+J105+J106</f>
        <v>963052.49</v>
      </c>
      <c r="K104" s="48">
        <f>SUM(B104:J104)</f>
        <v>15044835.22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1342557.4300000002</v>
      </c>
      <c r="C105" s="24">
        <f t="shared" si="23"/>
        <v>2259435.58</v>
      </c>
      <c r="D105" s="24">
        <f t="shared" si="23"/>
        <v>2589570.1799999997</v>
      </c>
      <c r="E105" s="24">
        <f t="shared" si="23"/>
        <v>1217531.01</v>
      </c>
      <c r="F105" s="24">
        <f t="shared" si="23"/>
        <v>1714872.2</v>
      </c>
      <c r="G105" s="24">
        <f t="shared" si="23"/>
        <v>2719644.27</v>
      </c>
      <c r="H105" s="24">
        <f t="shared" si="23"/>
        <v>1530132.3199999998</v>
      </c>
      <c r="I105" s="24">
        <f t="shared" si="23"/>
        <v>545171.3300000001</v>
      </c>
      <c r="J105" s="24">
        <f t="shared" si="23"/>
        <v>949072.67</v>
      </c>
      <c r="K105" s="48">
        <f>SUM(B105:J105)</f>
        <v>14867986.989999998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18723.87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176848.23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15044835.24</v>
      </c>
      <c r="L112" s="54"/>
    </row>
    <row r="113" spans="1:11" ht="18.75" customHeight="1">
      <c r="A113" s="26" t="s">
        <v>70</v>
      </c>
      <c r="B113" s="27">
        <v>178715.64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178715.64</v>
      </c>
    </row>
    <row r="114" spans="1:11" ht="18.75" customHeight="1">
      <c r="A114" s="26" t="s">
        <v>71</v>
      </c>
      <c r="B114" s="27">
        <v>1182565.66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1182565.66</v>
      </c>
    </row>
    <row r="115" spans="1:11" ht="18.75" customHeight="1">
      <c r="A115" s="26" t="s">
        <v>72</v>
      </c>
      <c r="B115" s="40">
        <v>0</v>
      </c>
      <c r="C115" s="27">
        <f>+C104</f>
        <v>2282904.7600000002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2282904.7600000002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2614981.5799999996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2614981.5799999996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1115900.94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1115900.94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123988.99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123988.99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399932.56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399932.56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706923.57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706923.57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72592.46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72592.46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558876.85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558876.85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802324.15</v>
      </c>
      <c r="H123" s="40">
        <v>0</v>
      </c>
      <c r="I123" s="40">
        <v>0</v>
      </c>
      <c r="J123" s="40">
        <v>0</v>
      </c>
      <c r="K123" s="41">
        <f t="shared" si="25"/>
        <v>802324.15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63659.02</v>
      </c>
      <c r="H124" s="40">
        <v>0</v>
      </c>
      <c r="I124" s="40">
        <v>0</v>
      </c>
      <c r="J124" s="40">
        <v>0</v>
      </c>
      <c r="K124" s="41">
        <f t="shared" si="25"/>
        <v>63659.02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400824.53</v>
      </c>
      <c r="H125" s="40">
        <v>0</v>
      </c>
      <c r="I125" s="40">
        <v>0</v>
      </c>
      <c r="J125" s="40">
        <v>0</v>
      </c>
      <c r="K125" s="41">
        <f t="shared" si="25"/>
        <v>400824.53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399115.48</v>
      </c>
      <c r="H126" s="40">
        <v>0</v>
      </c>
      <c r="I126" s="40">
        <v>0</v>
      </c>
      <c r="J126" s="40">
        <v>0</v>
      </c>
      <c r="K126" s="41">
        <f t="shared" si="25"/>
        <v>399115.48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1083236.73</v>
      </c>
      <c r="H127" s="40">
        <v>0</v>
      </c>
      <c r="I127" s="40">
        <v>0</v>
      </c>
      <c r="J127" s="40">
        <v>0</v>
      </c>
      <c r="K127" s="41">
        <f t="shared" si="25"/>
        <v>1083236.73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556612.85</v>
      </c>
      <c r="I128" s="40">
        <v>0</v>
      </c>
      <c r="J128" s="40">
        <v>0</v>
      </c>
      <c r="K128" s="41">
        <f t="shared" si="25"/>
        <v>556612.85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993455.65</v>
      </c>
      <c r="I129" s="40">
        <v>0</v>
      </c>
      <c r="J129" s="40">
        <v>0</v>
      </c>
      <c r="K129" s="41">
        <f t="shared" si="25"/>
        <v>993455.65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545171.33</v>
      </c>
      <c r="J130" s="40">
        <v>0</v>
      </c>
      <c r="K130" s="41">
        <f t="shared" si="25"/>
        <v>545171.33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963052.49</v>
      </c>
      <c r="K131" s="44">
        <f t="shared" si="25"/>
        <v>963052.49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2017-04-10T19:09:07Z</dcterms:modified>
  <cp:category/>
  <cp:version/>
  <cp:contentType/>
  <cp:contentStatus/>
</cp:coreProperties>
</file>