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<sst xmlns="http://schemas.openxmlformats.org/spreadsheetml/2006/main" count="135" uniqueCount="135">
  <si>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</si>
  <si>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</si>
  <si>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</si>
  <si>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</si>
  <si>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</si>
  <si>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</si>
  <si>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</si>
  <si>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</si>
  <si>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</si>
  <si>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</si>
  <si>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</si>
  <si>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</si>
  <si>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</si>
  <si>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</si>
  <si>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</si>
  <si>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</si>
  <si>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</si>
  <si>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</si>
  <si>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</si>
  <si>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</si>
  <si>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</si>
  <si>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</si>
  <si>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</si>
  <si>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</si>
  <si>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</si>
  <si>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</si>
  <si>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</si>
  <si>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</si>
  <si>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</si>
  <si>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</si>
  <si>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</si>
  <si>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</si>
  <si>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</si>
  <si>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</si>
  <si>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</si>
  <si>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</si>
  <si>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</si>
  <si>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</si>
  <si>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</si>
  <si>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</si>
  <si>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</si>
  <si>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</si>
  <si>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</si>
  <si>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</si>
  <si>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</si>
  <si>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</si>
  <si>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</si>
  <si>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</si>
  <si>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</si>
  <si>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</si>
  <si>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</si>
  <si>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</si>
  <si>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</si>
  <si>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</si>
  <si>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</si>
  <si>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</si>
  <si>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</si>
  <si>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</si>
  <si>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</si>
  <si>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</si>
  <si>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</si>
  <si>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</si>
  <si>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</si>
  <si>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</si>
  <si>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</si>
  <si>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</si>
  <si>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</si>
  <si>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</si>
  <si>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</si>
  <si>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</si>
  <si>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</si>
  <si>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</si>
  <si>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</si>
  <si>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</si>
  <si>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</si>
  <si>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</si>
  <si>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</si>
  <si>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</si>
  <si>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</si>
  <si>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</si>
  <si>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</si>
  <si>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</si>
  <si>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</si>
  <si>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</si>
  <si>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</si>
  <si>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</si>
  <si>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</si>
  <si>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</si>
  <si>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</si>
  <si>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</si>
  <si>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</si>
  <si>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</si>
  <si>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</si>
  <si>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</si>
  <si>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</si>
  <si>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</si>
  <si>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</si>
  <si>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</si>
  <si>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</si>
  <si>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</si>
  <si>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</si>
  <si>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</si>
  <si>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</si>
  <si>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</si>
  <si>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</si>
  <si>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</si>
  <si>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</si>
  <si>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</si>
  <si>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</si>
  <si>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</si>
  <si>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</si>
  <si>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</si>
  <si>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</si>
  <si>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</si>
  <si>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</si>
  <si>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</si>
  <si>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</si>
  <si>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</si>
  <si>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</si>
  <si>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</si>
  <si>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</si>
  <si>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</si>
  <si>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</si>
  <si>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</si>
  <si>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</si>
  <si>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</si>
  <si>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</si>
  <si>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</si>
  <si>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</si>
  <si>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</si>
  <si>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</si>
  <si>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</si>
  <si>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</si>
  <si>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</si>
  <si>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29/03/17 - VENCIMENTO 10/04/17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</si>
</sst>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626691</v>
      </c>
      <c r="C7" s="9">
        <f t="shared" si="0"/>
        <v>801502</v>
      </c>
      <c r="D7" s="9">
        <f t="shared" si="0"/>
        <v>820366</v>
      </c>
      <c r="E7" s="9">
        <f t="shared" si="0"/>
        <v>555783</v>
      </c>
      <c r="F7" s="9">
        <f t="shared" si="0"/>
        <v>754119</v>
      </c>
      <c r="G7" s="9">
        <f t="shared" si="0"/>
        <v>1265009</v>
      </c>
      <c r="H7" s="9">
        <f t="shared" si="0"/>
        <v>587528</v>
      </c>
      <c r="I7" s="9">
        <f t="shared" si="0"/>
        <v>129778</v>
      </c>
      <c r="J7" s="9">
        <f t="shared" si="0"/>
        <v>341074</v>
      </c>
      <c r="K7" s="9">
        <f t="shared" si="0"/>
        <v>5881850</v>
      </c>
      <c r="L7" s="52"/>
    </row>
    <row r="8" spans="1:11" ht="17.25" customHeight="1">
      <c r="A8" s="10" t="s">
        <v>97</v>
      </c>
      <c r="B8" s="11">
        <f>B9+B12+B16</f>
        <v>303672</v>
      </c>
      <c r="C8" s="11">
        <f aca="true" t="shared" si="1" ref="C8:J8">C9+C12+C16</f>
        <v>397299</v>
      </c>
      <c r="D8" s="11">
        <f t="shared" si="1"/>
        <v>380782</v>
      </c>
      <c r="E8" s="11">
        <f t="shared" si="1"/>
        <v>276280</v>
      </c>
      <c r="F8" s="11">
        <f t="shared" si="1"/>
        <v>363636</v>
      </c>
      <c r="G8" s="11">
        <f t="shared" si="1"/>
        <v>616106</v>
      </c>
      <c r="H8" s="11">
        <f t="shared" si="1"/>
        <v>311335</v>
      </c>
      <c r="I8" s="11">
        <f t="shared" si="1"/>
        <v>58521</v>
      </c>
      <c r="J8" s="11">
        <f t="shared" si="1"/>
        <v>155602</v>
      </c>
      <c r="K8" s="11">
        <f>SUM(B8:J8)</f>
        <v>2863233</v>
      </c>
    </row>
    <row r="9" spans="1:11" ht="17.25" customHeight="1">
      <c r="A9" s="15" t="s">
        <v>16</v>
      </c>
      <c r="B9" s="13">
        <f>+B10+B11</f>
        <v>34807</v>
      </c>
      <c r="C9" s="13">
        <f aca="true" t="shared" si="2" ref="C9:J9">+C10+C11</f>
        <v>47711</v>
      </c>
      <c r="D9" s="13">
        <f t="shared" si="2"/>
        <v>40571</v>
      </c>
      <c r="E9" s="13">
        <f t="shared" si="2"/>
        <v>32204</v>
      </c>
      <c r="F9" s="13">
        <f t="shared" si="2"/>
        <v>36947</v>
      </c>
      <c r="G9" s="13">
        <f t="shared" si="2"/>
        <v>48133</v>
      </c>
      <c r="H9" s="13">
        <f t="shared" si="2"/>
        <v>45512</v>
      </c>
      <c r="I9" s="13">
        <f t="shared" si="2"/>
        <v>7871</v>
      </c>
      <c r="J9" s="13">
        <f t="shared" si="2"/>
        <v>14978</v>
      </c>
      <c r="K9" s="11">
        <f>SUM(B9:J9)</f>
        <v>308734</v>
      </c>
    </row>
    <row r="10" spans="1:11" ht="17.25" customHeight="1">
      <c r="A10" s="29" t="s">
        <v>17</v>
      </c>
      <c r="B10" s="13">
        <v>34807</v>
      </c>
      <c r="C10" s="13">
        <v>47711</v>
      </c>
      <c r="D10" s="13">
        <v>40571</v>
      </c>
      <c r="E10" s="13">
        <v>32204</v>
      </c>
      <c r="F10" s="13">
        <v>36947</v>
      </c>
      <c r="G10" s="13">
        <v>48133</v>
      </c>
      <c r="H10" s="13">
        <v>45512</v>
      </c>
      <c r="I10" s="13">
        <v>7871</v>
      </c>
      <c r="J10" s="13">
        <v>14978</v>
      </c>
      <c r="K10" s="11">
        <f>SUM(B10:J10)</f>
        <v>308734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227410</v>
      </c>
      <c r="C12" s="17">
        <f t="shared" si="3"/>
        <v>298423</v>
      </c>
      <c r="D12" s="17">
        <f t="shared" si="3"/>
        <v>288068</v>
      </c>
      <c r="E12" s="17">
        <f t="shared" si="3"/>
        <v>208282</v>
      </c>
      <c r="F12" s="17">
        <f t="shared" si="3"/>
        <v>270551</v>
      </c>
      <c r="G12" s="17">
        <f t="shared" si="3"/>
        <v>466733</v>
      </c>
      <c r="H12" s="17">
        <f t="shared" si="3"/>
        <v>228223</v>
      </c>
      <c r="I12" s="17">
        <f t="shared" si="3"/>
        <v>42399</v>
      </c>
      <c r="J12" s="17">
        <f t="shared" si="3"/>
        <v>118259</v>
      </c>
      <c r="K12" s="11">
        <f aca="true" t="shared" si="4" ref="K12:K27">SUM(B12:J12)</f>
        <v>2148348</v>
      </c>
    </row>
    <row r="13" spans="1:13" ht="17.25" customHeight="1">
      <c r="A13" s="14" t="s">
        <v>19</v>
      </c>
      <c r="B13" s="13">
        <v>113122</v>
      </c>
      <c r="C13" s="13">
        <v>158997</v>
      </c>
      <c r="D13" s="13">
        <v>159465</v>
      </c>
      <c r="E13" s="13">
        <v>110678</v>
      </c>
      <c r="F13" s="13">
        <v>142233</v>
      </c>
      <c r="G13" s="13">
        <v>231129</v>
      </c>
      <c r="H13" s="13">
        <v>108323</v>
      </c>
      <c r="I13" s="13">
        <v>24771</v>
      </c>
      <c r="J13" s="13">
        <v>65231</v>
      </c>
      <c r="K13" s="11">
        <f t="shared" si="4"/>
        <v>1113949</v>
      </c>
      <c r="L13" s="52"/>
      <c r="M13" s="53"/>
    </row>
    <row r="14" spans="1:12" ht="17.25" customHeight="1">
      <c r="A14" s="14" t="s">
        <v>20</v>
      </c>
      <c r="B14" s="13">
        <v>104761</v>
      </c>
      <c r="C14" s="13">
        <v>124546</v>
      </c>
      <c r="D14" s="13">
        <v>118660</v>
      </c>
      <c r="E14" s="13">
        <v>88741</v>
      </c>
      <c r="F14" s="13">
        <v>118792</v>
      </c>
      <c r="G14" s="13">
        <v>220367</v>
      </c>
      <c r="H14" s="13">
        <v>103101</v>
      </c>
      <c r="I14" s="13">
        <v>15086</v>
      </c>
      <c r="J14" s="13">
        <v>49677</v>
      </c>
      <c r="K14" s="11">
        <f t="shared" si="4"/>
        <v>943731</v>
      </c>
      <c r="L14" s="52"/>
    </row>
    <row r="15" spans="1:11" ht="17.25" customHeight="1">
      <c r="A15" s="14" t="s">
        <v>21</v>
      </c>
      <c r="B15" s="13">
        <v>9527</v>
      </c>
      <c r="C15" s="13">
        <v>14880</v>
      </c>
      <c r="D15" s="13">
        <v>9943</v>
      </c>
      <c r="E15" s="13">
        <v>8863</v>
      </c>
      <c r="F15" s="13">
        <v>9526</v>
      </c>
      <c r="G15" s="13">
        <v>15237</v>
      </c>
      <c r="H15" s="13">
        <v>16799</v>
      </c>
      <c r="I15" s="13">
        <v>2542</v>
      </c>
      <c r="J15" s="13">
        <v>3351</v>
      </c>
      <c r="K15" s="11">
        <f t="shared" si="4"/>
        <v>90668</v>
      </c>
    </row>
    <row r="16" spans="1:11" ht="17.25" customHeight="1">
      <c r="A16" s="15" t="s">
        <v>93</v>
      </c>
      <c r="B16" s="13">
        <f>B17+B18+B19</f>
        <v>41455</v>
      </c>
      <c r="C16" s="13">
        <f aca="true" t="shared" si="5" ref="C16:J16">C17+C18+C19</f>
        <v>51165</v>
      </c>
      <c r="D16" s="13">
        <f t="shared" si="5"/>
        <v>52143</v>
      </c>
      <c r="E16" s="13">
        <f t="shared" si="5"/>
        <v>35794</v>
      </c>
      <c r="F16" s="13">
        <f t="shared" si="5"/>
        <v>56138</v>
      </c>
      <c r="G16" s="13">
        <f t="shared" si="5"/>
        <v>101240</v>
      </c>
      <c r="H16" s="13">
        <f t="shared" si="5"/>
        <v>37600</v>
      </c>
      <c r="I16" s="13">
        <f t="shared" si="5"/>
        <v>8251</v>
      </c>
      <c r="J16" s="13">
        <f t="shared" si="5"/>
        <v>22365</v>
      </c>
      <c r="K16" s="11">
        <f t="shared" si="4"/>
        <v>406151</v>
      </c>
    </row>
    <row r="17" spans="1:11" ht="17.25" customHeight="1">
      <c r="A17" s="14" t="s">
        <v>94</v>
      </c>
      <c r="B17" s="13">
        <v>25530</v>
      </c>
      <c r="C17" s="13">
        <v>34089</v>
      </c>
      <c r="D17" s="13">
        <v>31705</v>
      </c>
      <c r="E17" s="13">
        <v>22327</v>
      </c>
      <c r="F17" s="13">
        <v>35999</v>
      </c>
      <c r="G17" s="13">
        <v>62369</v>
      </c>
      <c r="H17" s="13">
        <v>24892</v>
      </c>
      <c r="I17" s="13">
        <v>5453</v>
      </c>
      <c r="J17" s="13">
        <v>13267</v>
      </c>
      <c r="K17" s="11">
        <f t="shared" si="4"/>
        <v>255631</v>
      </c>
    </row>
    <row r="18" spans="1:11" ht="17.25" customHeight="1">
      <c r="A18" s="14" t="s">
        <v>95</v>
      </c>
      <c r="B18" s="13">
        <v>15005</v>
      </c>
      <c r="C18" s="13">
        <v>15802</v>
      </c>
      <c r="D18" s="13">
        <v>19778</v>
      </c>
      <c r="E18" s="13">
        <v>12750</v>
      </c>
      <c r="F18" s="13">
        <v>19253</v>
      </c>
      <c r="G18" s="13">
        <v>37498</v>
      </c>
      <c r="H18" s="13">
        <v>11416</v>
      </c>
      <c r="I18" s="13">
        <v>2600</v>
      </c>
      <c r="J18" s="13">
        <v>8858</v>
      </c>
      <c r="K18" s="11">
        <f t="shared" si="4"/>
        <v>142960</v>
      </c>
    </row>
    <row r="19" spans="1:11" ht="17.25" customHeight="1">
      <c r="A19" s="14" t="s">
        <v>96</v>
      </c>
      <c r="B19" s="13">
        <v>920</v>
      </c>
      <c r="C19" s="13">
        <v>1274</v>
      </c>
      <c r="D19" s="13">
        <v>660</v>
      </c>
      <c r="E19" s="13">
        <v>717</v>
      </c>
      <c r="F19" s="13">
        <v>886</v>
      </c>
      <c r="G19" s="13">
        <v>1373</v>
      </c>
      <c r="H19" s="13">
        <v>1292</v>
      </c>
      <c r="I19" s="13">
        <v>198</v>
      </c>
      <c r="J19" s="13">
        <v>240</v>
      </c>
      <c r="K19" s="11">
        <f t="shared" si="4"/>
        <v>7560</v>
      </c>
    </row>
    <row r="20" spans="1:11" ht="17.25" customHeight="1">
      <c r="A20" s="16" t="s">
        <v>22</v>
      </c>
      <c r="B20" s="11">
        <f>+B21+B22+B23</f>
        <v>162678</v>
      </c>
      <c r="C20" s="11">
        <f aca="true" t="shared" si="6" ref="C20:J20">+C21+C22+C23</f>
        <v>182443</v>
      </c>
      <c r="D20" s="11">
        <f t="shared" si="6"/>
        <v>204223</v>
      </c>
      <c r="E20" s="11">
        <f t="shared" si="6"/>
        <v>130513</v>
      </c>
      <c r="F20" s="11">
        <f t="shared" si="6"/>
        <v>204397</v>
      </c>
      <c r="G20" s="11">
        <f t="shared" si="6"/>
        <v>386023</v>
      </c>
      <c r="H20" s="11">
        <f t="shared" si="6"/>
        <v>138394</v>
      </c>
      <c r="I20" s="11">
        <f t="shared" si="6"/>
        <v>32339</v>
      </c>
      <c r="J20" s="11">
        <f t="shared" si="6"/>
        <v>79937</v>
      </c>
      <c r="K20" s="11">
        <f t="shared" si="4"/>
        <v>1520947</v>
      </c>
    </row>
    <row r="21" spans="1:12" ht="17.25" customHeight="1">
      <c r="A21" s="12" t="s">
        <v>23</v>
      </c>
      <c r="B21" s="13">
        <v>90785</v>
      </c>
      <c r="C21" s="13">
        <v>112373</v>
      </c>
      <c r="D21" s="13">
        <v>127905</v>
      </c>
      <c r="E21" s="13">
        <v>79421</v>
      </c>
      <c r="F21" s="13">
        <v>121664</v>
      </c>
      <c r="G21" s="13">
        <v>211341</v>
      </c>
      <c r="H21" s="13">
        <v>80871</v>
      </c>
      <c r="I21" s="13">
        <v>21126</v>
      </c>
      <c r="J21" s="13">
        <v>48960</v>
      </c>
      <c r="K21" s="11">
        <f t="shared" si="4"/>
        <v>894446</v>
      </c>
      <c r="L21" s="52"/>
    </row>
    <row r="22" spans="1:12" ht="17.25" customHeight="1">
      <c r="A22" s="12" t="s">
        <v>24</v>
      </c>
      <c r="B22" s="13">
        <v>67773</v>
      </c>
      <c r="C22" s="13">
        <v>65177</v>
      </c>
      <c r="D22" s="13">
        <v>72251</v>
      </c>
      <c r="E22" s="13">
        <v>48131</v>
      </c>
      <c r="F22" s="13">
        <v>78835</v>
      </c>
      <c r="G22" s="13">
        <v>167485</v>
      </c>
      <c r="H22" s="13">
        <v>52235</v>
      </c>
      <c r="I22" s="13">
        <v>10393</v>
      </c>
      <c r="J22" s="13">
        <v>29581</v>
      </c>
      <c r="K22" s="11">
        <f t="shared" si="4"/>
        <v>591861</v>
      </c>
      <c r="L22" s="52"/>
    </row>
    <row r="23" spans="1:11" ht="17.25" customHeight="1">
      <c r="A23" s="12" t="s">
        <v>25</v>
      </c>
      <c r="B23" s="13">
        <v>4120</v>
      </c>
      <c r="C23" s="13">
        <v>4893</v>
      </c>
      <c r="D23" s="13">
        <v>4067</v>
      </c>
      <c r="E23" s="13">
        <v>2961</v>
      </c>
      <c r="F23" s="13">
        <v>3898</v>
      </c>
      <c r="G23" s="13">
        <v>7197</v>
      </c>
      <c r="H23" s="13">
        <v>5288</v>
      </c>
      <c r="I23" s="13">
        <v>820</v>
      </c>
      <c r="J23" s="13">
        <v>1396</v>
      </c>
      <c r="K23" s="11">
        <f t="shared" si="4"/>
        <v>34640</v>
      </c>
    </row>
    <row r="24" spans="1:11" ht="17.25" customHeight="1">
      <c r="A24" s="16" t="s">
        <v>26</v>
      </c>
      <c r="B24" s="13">
        <f>+B25+B26</f>
        <v>160341</v>
      </c>
      <c r="C24" s="13">
        <f aca="true" t="shared" si="7" ref="C24:J24">+C25+C26</f>
        <v>221760</v>
      </c>
      <c r="D24" s="13">
        <f t="shared" si="7"/>
        <v>235361</v>
      </c>
      <c r="E24" s="13">
        <f t="shared" si="7"/>
        <v>148990</v>
      </c>
      <c r="F24" s="13">
        <f t="shared" si="7"/>
        <v>186086</v>
      </c>
      <c r="G24" s="13">
        <f t="shared" si="7"/>
        <v>262880</v>
      </c>
      <c r="H24" s="13">
        <f t="shared" si="7"/>
        <v>128618</v>
      </c>
      <c r="I24" s="13">
        <f t="shared" si="7"/>
        <v>38918</v>
      </c>
      <c r="J24" s="13">
        <f t="shared" si="7"/>
        <v>105535</v>
      </c>
      <c r="K24" s="11">
        <f t="shared" si="4"/>
        <v>1488489</v>
      </c>
    </row>
    <row r="25" spans="1:12" ht="17.25" customHeight="1">
      <c r="A25" s="12" t="s">
        <v>115</v>
      </c>
      <c r="B25" s="13">
        <v>70339</v>
      </c>
      <c r="C25" s="13">
        <v>106148</v>
      </c>
      <c r="D25" s="13">
        <v>120117</v>
      </c>
      <c r="E25" s="13">
        <v>74477</v>
      </c>
      <c r="F25" s="13">
        <v>88553</v>
      </c>
      <c r="G25" s="13">
        <v>116740</v>
      </c>
      <c r="H25" s="13">
        <v>58513</v>
      </c>
      <c r="I25" s="13">
        <v>21454</v>
      </c>
      <c r="J25" s="13">
        <v>51392</v>
      </c>
      <c r="K25" s="11">
        <f t="shared" si="4"/>
        <v>707733</v>
      </c>
      <c r="L25" s="52"/>
    </row>
    <row r="26" spans="1:12" ht="17.25" customHeight="1">
      <c r="A26" s="12" t="s">
        <v>116</v>
      </c>
      <c r="B26" s="13">
        <v>90002</v>
      </c>
      <c r="C26" s="13">
        <v>115612</v>
      </c>
      <c r="D26" s="13">
        <v>115244</v>
      </c>
      <c r="E26" s="13">
        <v>74513</v>
      </c>
      <c r="F26" s="13">
        <v>97533</v>
      </c>
      <c r="G26" s="13">
        <v>146140</v>
      </c>
      <c r="H26" s="13">
        <v>70105</v>
      </c>
      <c r="I26" s="13">
        <v>17464</v>
      </c>
      <c r="J26" s="13">
        <v>54143</v>
      </c>
      <c r="K26" s="11">
        <f t="shared" si="4"/>
        <v>780756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9181</v>
      </c>
      <c r="I27" s="11">
        <v>0</v>
      </c>
      <c r="J27" s="11">
        <v>0</v>
      </c>
      <c r="K27" s="11">
        <f t="shared" si="4"/>
        <v>9181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5205.97</v>
      </c>
      <c r="I35" s="19">
        <v>0</v>
      </c>
      <c r="J35" s="19">
        <v>0</v>
      </c>
      <c r="K35" s="23">
        <f>SUM(B35:J35)</f>
        <v>5205.97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1761005.7</v>
      </c>
      <c r="C47" s="22">
        <f aca="true" t="shared" si="12" ref="C47:H47">+C48+C57</f>
        <v>2516779.840000001</v>
      </c>
      <c r="D47" s="22">
        <f t="shared" si="12"/>
        <v>2898648.1799999997</v>
      </c>
      <c r="E47" s="22">
        <f t="shared" si="12"/>
        <v>1677435.5199999998</v>
      </c>
      <c r="F47" s="22">
        <f t="shared" si="12"/>
        <v>2246523.3300000005</v>
      </c>
      <c r="G47" s="22">
        <f t="shared" si="12"/>
        <v>3176192.0300000003</v>
      </c>
      <c r="H47" s="22">
        <f t="shared" si="12"/>
        <v>1700668.11</v>
      </c>
      <c r="I47" s="22">
        <f>+I48+I57</f>
        <v>656613.33</v>
      </c>
      <c r="J47" s="22">
        <f>+J48+J57</f>
        <v>1038634.39</v>
      </c>
      <c r="K47" s="22">
        <f>SUM(B47:J47)</f>
        <v>17672500.43</v>
      </c>
    </row>
    <row r="48" spans="1:11" ht="17.25" customHeight="1">
      <c r="A48" s="16" t="s">
        <v>108</v>
      </c>
      <c r="B48" s="23">
        <f>SUM(B49:B56)</f>
        <v>1742281.8299999998</v>
      </c>
      <c r="C48" s="23">
        <f aca="true" t="shared" si="13" ref="C48:J48">SUM(C49:C56)</f>
        <v>2493310.6600000006</v>
      </c>
      <c r="D48" s="23">
        <f t="shared" si="13"/>
        <v>2873236.78</v>
      </c>
      <c r="E48" s="23">
        <f t="shared" si="13"/>
        <v>1655076.5999999999</v>
      </c>
      <c r="F48" s="23">
        <f t="shared" si="13"/>
        <v>2223070.0900000003</v>
      </c>
      <c r="G48" s="23">
        <f t="shared" si="13"/>
        <v>3146676.41</v>
      </c>
      <c r="H48" s="23">
        <f t="shared" si="13"/>
        <v>1680731.9300000002</v>
      </c>
      <c r="I48" s="23">
        <f t="shared" si="13"/>
        <v>656613.33</v>
      </c>
      <c r="J48" s="23">
        <f t="shared" si="13"/>
        <v>1024654.5700000001</v>
      </c>
      <c r="K48" s="23">
        <f aca="true" t="shared" si="14" ref="K48:K57">SUM(B48:J48)</f>
        <v>17495652.2</v>
      </c>
    </row>
    <row r="49" spans="1:11" ht="17.25" customHeight="1">
      <c r="A49" s="34" t="s">
        <v>43</v>
      </c>
      <c r="B49" s="23">
        <f aca="true" t="shared" si="15" ref="B49:H49">ROUND(B30*B7,2)</f>
        <v>1741198.27</v>
      </c>
      <c r="C49" s="23">
        <f t="shared" si="15"/>
        <v>2485938.6</v>
      </c>
      <c r="D49" s="23">
        <f t="shared" si="15"/>
        <v>2870952.85</v>
      </c>
      <c r="E49" s="23">
        <f t="shared" si="15"/>
        <v>1654176.94</v>
      </c>
      <c r="F49" s="23">
        <f t="shared" si="15"/>
        <v>2221332.93</v>
      </c>
      <c r="G49" s="23">
        <f t="shared" si="15"/>
        <v>3144179.87</v>
      </c>
      <c r="H49" s="23">
        <f t="shared" si="15"/>
        <v>1674513.55</v>
      </c>
      <c r="I49" s="23">
        <f>ROUND(I30*I7,2)</f>
        <v>655547.61</v>
      </c>
      <c r="J49" s="23">
        <f>ROUND(J30*J7,2)</f>
        <v>1022437.53</v>
      </c>
      <c r="K49" s="23">
        <f t="shared" si="14"/>
        <v>17470278.150000002</v>
      </c>
    </row>
    <row r="50" spans="1:11" ht="17.25" customHeight="1">
      <c r="A50" s="34" t="s">
        <v>44</v>
      </c>
      <c r="B50" s="19">
        <v>0</v>
      </c>
      <c r="C50" s="23">
        <f>ROUND(C31*C7,2)</f>
        <v>5525.7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5525.7</v>
      </c>
    </row>
    <row r="51" spans="1:11" ht="17.25" customHeight="1">
      <c r="A51" s="66" t="s">
        <v>104</v>
      </c>
      <c r="B51" s="67">
        <f aca="true" t="shared" si="16" ref="B51:H51">ROUND(B32*B7,2)</f>
        <v>-3008.12</v>
      </c>
      <c r="C51" s="67">
        <f t="shared" si="16"/>
        <v>-3927.36</v>
      </c>
      <c r="D51" s="67">
        <f t="shared" si="16"/>
        <v>-4101.83</v>
      </c>
      <c r="E51" s="67">
        <f t="shared" si="16"/>
        <v>-2545.74</v>
      </c>
      <c r="F51" s="67">
        <f t="shared" si="16"/>
        <v>-3544.36</v>
      </c>
      <c r="G51" s="67">
        <f t="shared" si="16"/>
        <v>-4933.54</v>
      </c>
      <c r="H51" s="67">
        <f t="shared" si="16"/>
        <v>-2702.63</v>
      </c>
      <c r="I51" s="19">
        <v>0</v>
      </c>
      <c r="J51" s="19">
        <v>0</v>
      </c>
      <c r="K51" s="67">
        <f>SUM(B51:J51)</f>
        <v>-24763.58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5205.97</v>
      </c>
      <c r="I53" s="31">
        <f>+I35</f>
        <v>0</v>
      </c>
      <c r="J53" s="31">
        <f>+J35</f>
        <v>0</v>
      </c>
      <c r="K53" s="23">
        <f t="shared" si="14"/>
        <v>5205.97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18723.87</v>
      </c>
      <c r="C57" s="36">
        <v>23469.18</v>
      </c>
      <c r="D57" s="36">
        <v>25411.4</v>
      </c>
      <c r="E57" s="36">
        <v>22358.92</v>
      </c>
      <c r="F57" s="36">
        <v>23453.24</v>
      </c>
      <c r="G57" s="36">
        <v>29515.62</v>
      </c>
      <c r="H57" s="36">
        <v>19936.18</v>
      </c>
      <c r="I57" s="19">
        <v>0</v>
      </c>
      <c r="J57" s="36">
        <v>13979.82</v>
      </c>
      <c r="K57" s="36">
        <f t="shared" si="14"/>
        <v>176848.23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-199999.41</v>
      </c>
      <c r="C61" s="35">
        <f t="shared" si="17"/>
        <v>-204537.81</v>
      </c>
      <c r="D61" s="35">
        <f t="shared" si="17"/>
        <v>-196416.28999999998</v>
      </c>
      <c r="E61" s="35">
        <f t="shared" si="17"/>
        <v>-260066.32</v>
      </c>
      <c r="F61" s="35">
        <f t="shared" si="17"/>
        <v>-243434.57000000004</v>
      </c>
      <c r="G61" s="35">
        <f t="shared" si="17"/>
        <v>-290812.32999999996</v>
      </c>
      <c r="H61" s="35">
        <f t="shared" si="17"/>
        <v>-186019.51</v>
      </c>
      <c r="I61" s="35">
        <f t="shared" si="17"/>
        <v>-96781.37000000001</v>
      </c>
      <c r="J61" s="35">
        <f t="shared" si="17"/>
        <v>-66391.62</v>
      </c>
      <c r="K61" s="35">
        <f>SUM(B61:J61)</f>
        <v>-1744459.23</v>
      </c>
    </row>
    <row r="62" spans="1:11" ht="18.75" customHeight="1">
      <c r="A62" s="16" t="s">
        <v>74</v>
      </c>
      <c r="B62" s="35">
        <f aca="true" t="shared" si="18" ref="B62:J62">B63+B64+B65+B66+B67+B68</f>
        <v>-186750.28</v>
      </c>
      <c r="C62" s="35">
        <f t="shared" si="18"/>
        <v>-185227.69999999998</v>
      </c>
      <c r="D62" s="35">
        <f t="shared" si="18"/>
        <v>-176160.33</v>
      </c>
      <c r="E62" s="35">
        <f t="shared" si="18"/>
        <v>-247315.89</v>
      </c>
      <c r="F62" s="35">
        <f t="shared" si="18"/>
        <v>-225532.18000000002</v>
      </c>
      <c r="G62" s="35">
        <f t="shared" si="18"/>
        <v>-263105.86</v>
      </c>
      <c r="H62" s="35">
        <f t="shared" si="18"/>
        <v>-172945.6</v>
      </c>
      <c r="I62" s="35">
        <f t="shared" si="18"/>
        <v>-29909.8</v>
      </c>
      <c r="J62" s="35">
        <f t="shared" si="18"/>
        <v>-56916.4</v>
      </c>
      <c r="K62" s="35">
        <f aca="true" t="shared" si="19" ref="K62:K91">SUM(B62:J62)</f>
        <v>-1543864.04</v>
      </c>
    </row>
    <row r="63" spans="1:11" ht="18.75" customHeight="1">
      <c r="A63" s="12" t="s">
        <v>75</v>
      </c>
      <c r="B63" s="35">
        <f>-ROUND(B9*$D$3,2)</f>
        <v>-132266.6</v>
      </c>
      <c r="C63" s="35">
        <f aca="true" t="shared" si="20" ref="C63:J63">-ROUND(C9*$D$3,2)</f>
        <v>-181301.8</v>
      </c>
      <c r="D63" s="35">
        <f t="shared" si="20"/>
        <v>-154169.8</v>
      </c>
      <c r="E63" s="35">
        <f t="shared" si="20"/>
        <v>-122375.2</v>
      </c>
      <c r="F63" s="35">
        <f t="shared" si="20"/>
        <v>-140398.6</v>
      </c>
      <c r="G63" s="35">
        <f t="shared" si="20"/>
        <v>-182905.4</v>
      </c>
      <c r="H63" s="35">
        <f t="shared" si="20"/>
        <v>-172945.6</v>
      </c>
      <c r="I63" s="35">
        <f t="shared" si="20"/>
        <v>-29909.8</v>
      </c>
      <c r="J63" s="35">
        <f t="shared" si="20"/>
        <v>-56916.4</v>
      </c>
      <c r="K63" s="35">
        <f t="shared" si="19"/>
        <v>-1173189.2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-638.4</v>
      </c>
      <c r="C65" s="35">
        <v>-155.8</v>
      </c>
      <c r="D65" s="35">
        <v>-152</v>
      </c>
      <c r="E65" s="35">
        <v>-744.8</v>
      </c>
      <c r="F65" s="35">
        <v>-273.6</v>
      </c>
      <c r="G65" s="35">
        <v>-224.2</v>
      </c>
      <c r="H65" s="19">
        <v>0</v>
      </c>
      <c r="I65" s="19">
        <v>0</v>
      </c>
      <c r="J65" s="19">
        <v>0</v>
      </c>
      <c r="K65" s="35">
        <f t="shared" si="19"/>
        <v>-2188.7999999999997</v>
      </c>
    </row>
    <row r="66" spans="1:11" ht="18.75" customHeight="1">
      <c r="A66" s="12" t="s">
        <v>105</v>
      </c>
      <c r="B66" s="35">
        <v>-4757.6</v>
      </c>
      <c r="C66" s="35">
        <v>-957.6</v>
      </c>
      <c r="D66" s="35">
        <v>-1622.6</v>
      </c>
      <c r="E66" s="35">
        <v>-2815.8</v>
      </c>
      <c r="F66" s="35">
        <v>-1250.2</v>
      </c>
      <c r="G66" s="35">
        <v>-1010.8</v>
      </c>
      <c r="H66" s="19">
        <v>0</v>
      </c>
      <c r="I66" s="19">
        <v>0</v>
      </c>
      <c r="J66" s="19">
        <v>0</v>
      </c>
      <c r="K66" s="35">
        <f t="shared" si="19"/>
        <v>-12414.600000000002</v>
      </c>
    </row>
    <row r="67" spans="1:11" ht="18.75" customHeight="1">
      <c r="A67" s="12" t="s">
        <v>52</v>
      </c>
      <c r="B67" s="35">
        <v>-49087.68</v>
      </c>
      <c r="C67" s="35">
        <v>-2812.5</v>
      </c>
      <c r="D67" s="35">
        <v>-20215.93</v>
      </c>
      <c r="E67" s="35">
        <v>-121380.09</v>
      </c>
      <c r="F67" s="35">
        <v>-83609.78</v>
      </c>
      <c r="G67" s="35">
        <v>-78965.46</v>
      </c>
      <c r="H67" s="19">
        <v>0</v>
      </c>
      <c r="I67" s="19">
        <v>0</v>
      </c>
      <c r="J67" s="19">
        <v>0</v>
      </c>
      <c r="K67" s="35">
        <f t="shared" si="19"/>
        <v>-356071.44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-13249.13</v>
      </c>
      <c r="C69" s="67">
        <f t="shared" si="21"/>
        <v>-19310.11</v>
      </c>
      <c r="D69" s="67">
        <f t="shared" si="21"/>
        <v>-20255.96</v>
      </c>
      <c r="E69" s="67">
        <f t="shared" si="21"/>
        <v>-12750.43</v>
      </c>
      <c r="F69" s="67">
        <f t="shared" si="21"/>
        <v>-17902.390000000003</v>
      </c>
      <c r="G69" s="67">
        <f t="shared" si="21"/>
        <v>-27706.47</v>
      </c>
      <c r="H69" s="67">
        <f t="shared" si="21"/>
        <v>-13073.91</v>
      </c>
      <c r="I69" s="67">
        <f t="shared" si="21"/>
        <v>-66871.57</v>
      </c>
      <c r="J69" s="67">
        <f t="shared" si="21"/>
        <v>-9475.22</v>
      </c>
      <c r="K69" s="67">
        <f t="shared" si="19"/>
        <v>-200595.19000000003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-26700.43</v>
      </c>
      <c r="H74" s="35">
        <v>-13073.91</v>
      </c>
      <c r="I74" s="35">
        <v>-4596.09</v>
      </c>
      <c r="J74" s="35">
        <v>-9475.22</v>
      </c>
      <c r="K74" s="67">
        <f t="shared" si="19"/>
        <v>-134782.6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-1000</v>
      </c>
      <c r="H84" s="19">
        <v>0</v>
      </c>
      <c r="I84" s="19">
        <v>0</v>
      </c>
      <c r="J84" s="19">
        <v>0</v>
      </c>
      <c r="K84" s="67">
        <f t="shared" si="19"/>
        <v>-2000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1561006.29</v>
      </c>
      <c r="C104" s="24">
        <f t="shared" si="22"/>
        <v>2312242.0300000007</v>
      </c>
      <c r="D104" s="24">
        <f t="shared" si="22"/>
        <v>2702231.8899999997</v>
      </c>
      <c r="E104" s="24">
        <f t="shared" si="22"/>
        <v>1417369.2</v>
      </c>
      <c r="F104" s="24">
        <f t="shared" si="22"/>
        <v>2003088.7600000005</v>
      </c>
      <c r="G104" s="24">
        <f t="shared" si="22"/>
        <v>2885379.7</v>
      </c>
      <c r="H104" s="24">
        <f t="shared" si="22"/>
        <v>1514648.6</v>
      </c>
      <c r="I104" s="24">
        <f>+I105+I106</f>
        <v>559831.96</v>
      </c>
      <c r="J104" s="24">
        <f>+J105+J106</f>
        <v>972242.77</v>
      </c>
      <c r="K104" s="48">
        <f>SUM(B104:J104)</f>
        <v>15928041.2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1542282.42</v>
      </c>
      <c r="C105" s="24">
        <f t="shared" si="23"/>
        <v>2288772.8500000006</v>
      </c>
      <c r="D105" s="24">
        <f t="shared" si="23"/>
        <v>2676820.4899999998</v>
      </c>
      <c r="E105" s="24">
        <f t="shared" si="23"/>
        <v>1395010.28</v>
      </c>
      <c r="F105" s="24">
        <f t="shared" si="23"/>
        <v>1979635.5200000005</v>
      </c>
      <c r="G105" s="24">
        <f t="shared" si="23"/>
        <v>2855864.08</v>
      </c>
      <c r="H105" s="24">
        <f t="shared" si="23"/>
        <v>1494712.4200000002</v>
      </c>
      <c r="I105" s="24">
        <f t="shared" si="23"/>
        <v>559831.96</v>
      </c>
      <c r="J105" s="24">
        <f t="shared" si="23"/>
        <v>958262.9500000001</v>
      </c>
      <c r="K105" s="48">
        <f>SUM(B105:J105)</f>
        <v>15751192.969999999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18723.87</v>
      </c>
      <c r="C106" s="24">
        <f t="shared" si="24"/>
        <v>23469.18</v>
      </c>
      <c r="D106" s="24">
        <f t="shared" si="24"/>
        <v>25411.4</v>
      </c>
      <c r="E106" s="24">
        <f t="shared" si="24"/>
        <v>22358.92</v>
      </c>
      <c r="F106" s="24">
        <f t="shared" si="24"/>
        <v>23453.24</v>
      </c>
      <c r="G106" s="24">
        <f t="shared" si="24"/>
        <v>29515.62</v>
      </c>
      <c r="H106" s="24">
        <f t="shared" si="24"/>
        <v>19936.18</v>
      </c>
      <c r="I106" s="19">
        <f t="shared" si="24"/>
        <v>0</v>
      </c>
      <c r="J106" s="24">
        <f t="shared" si="24"/>
        <v>13979.82</v>
      </c>
      <c r="K106" s="48">
        <f>SUM(B106:J106)</f>
        <v>176848.23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15928041.210000005</v>
      </c>
      <c r="L112" s="54"/>
    </row>
    <row r="113" spans="1:11" ht="18.75" customHeight="1">
      <c r="A113" s="26" t="s">
        <v>70</v>
      </c>
      <c r="B113" s="27">
        <v>200621.14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200621.14</v>
      </c>
    </row>
    <row r="114" spans="1:11" ht="18.75" customHeight="1">
      <c r="A114" s="26" t="s">
        <v>71</v>
      </c>
      <c r="B114" s="27">
        <v>1360385.15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1360385.15</v>
      </c>
    </row>
    <row r="115" spans="1:11" ht="18.75" customHeight="1">
      <c r="A115" s="26" t="s">
        <v>72</v>
      </c>
      <c r="B115" s="40">
        <v>0</v>
      </c>
      <c r="C115" s="27">
        <f>+C104</f>
        <v>2312242.0300000007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2312242.0300000007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2702231.8899999997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2702231.8899999997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1275632.28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1275632.28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141736.92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141736.92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389430.08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389430.08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731313.11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731313.11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97618.05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97618.05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784727.52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784727.52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841135.07</v>
      </c>
      <c r="H123" s="40">
        <v>0</v>
      </c>
      <c r="I123" s="40">
        <v>0</v>
      </c>
      <c r="J123" s="40">
        <v>0</v>
      </c>
      <c r="K123" s="41">
        <f t="shared" si="25"/>
        <v>841135.07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66380.46</v>
      </c>
      <c r="H124" s="40">
        <v>0</v>
      </c>
      <c r="I124" s="40">
        <v>0</v>
      </c>
      <c r="J124" s="40">
        <v>0</v>
      </c>
      <c r="K124" s="41">
        <f t="shared" si="25"/>
        <v>66380.46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423121.92</v>
      </c>
      <c r="H125" s="40">
        <v>0</v>
      </c>
      <c r="I125" s="40">
        <v>0</v>
      </c>
      <c r="J125" s="40">
        <v>0</v>
      </c>
      <c r="K125" s="41">
        <f t="shared" si="25"/>
        <v>423121.92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413822.14</v>
      </c>
      <c r="H126" s="40">
        <v>0</v>
      </c>
      <c r="I126" s="40">
        <v>0</v>
      </c>
      <c r="J126" s="40">
        <v>0</v>
      </c>
      <c r="K126" s="41">
        <f t="shared" si="25"/>
        <v>413822.14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1140920.11</v>
      </c>
      <c r="H127" s="40">
        <v>0</v>
      </c>
      <c r="I127" s="40">
        <v>0</v>
      </c>
      <c r="J127" s="40">
        <v>0</v>
      </c>
      <c r="K127" s="41">
        <f t="shared" si="25"/>
        <v>1140920.11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555296.15</v>
      </c>
      <c r="I128" s="40">
        <v>0</v>
      </c>
      <c r="J128" s="40">
        <v>0</v>
      </c>
      <c r="K128" s="41">
        <f t="shared" si="25"/>
        <v>555296.15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959352.46</v>
      </c>
      <c r="I129" s="40">
        <v>0</v>
      </c>
      <c r="J129" s="40">
        <v>0</v>
      </c>
      <c r="K129" s="41">
        <f t="shared" si="25"/>
        <v>959352.46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559831.96</v>
      </c>
      <c r="J130" s="40">
        <v>0</v>
      </c>
      <c r="K130" s="41">
        <f t="shared" si="25"/>
        <v>559831.96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972242.77</v>
      </c>
      <c r="K131" s="44">
        <f t="shared" si="25"/>
        <v>972242.77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2017-04-07T19:38:20Z</dcterms:modified>
  <cp:category/>
  <cp:version/>
  <cp:contentType/>
  <cp:contentStatus/>
</cp:coreProperties>
</file>