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<sst xmlns="http://schemas.openxmlformats.org/spreadsheetml/2006/main" count="135" uniqueCount="135">
  <si>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</si>
  <si>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</si>
  <si>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</si>
  <si>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</si>
  <si>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</si>
  <si>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</si>
  <si>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</si>
  <si>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</si>
  <si>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</si>
  <si>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</si>
  <si>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</si>
  <si>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</si>
  <si>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</si>
  <si>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</si>
  <si>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</si>
  <si>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</si>
  <si>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</si>
  <si>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</si>
  <si>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</si>
  <si>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</si>
  <si>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</si>
  <si>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</si>
  <si>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</si>
  <si>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</si>
  <si>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</si>
  <si>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</si>
  <si>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</si>
  <si>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</si>
  <si>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</si>
  <si>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</si>
  <si>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</si>
  <si>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</si>
  <si>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</si>
  <si>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</si>
  <si>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</si>
  <si>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</si>
  <si>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</si>
  <si>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</si>
  <si>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</si>
  <si>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</si>
  <si>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</si>
  <si>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</si>
  <si>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</si>
  <si>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</si>
  <si>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</si>
  <si>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</si>
  <si>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</si>
  <si>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</si>
  <si>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</si>
  <si>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</si>
  <si>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</si>
  <si>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</si>
  <si>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</si>
  <si>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</si>
  <si>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</si>
  <si>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</si>
  <si>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</si>
  <si>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</si>
  <si>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</si>
  <si>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</si>
  <si>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</si>
  <si>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</si>
  <si>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</si>
  <si>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</si>
  <si>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</si>
  <si>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</si>
  <si>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</si>
  <si>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</si>
  <si>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</si>
  <si>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</si>
  <si>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</si>
  <si>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</si>
  <si>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</si>
  <si>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</si>
  <si>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</si>
  <si>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</si>
  <si>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</si>
  <si>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</si>
  <si>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</si>
  <si>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</si>
  <si>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</si>
  <si>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</si>
  <si>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</si>
  <si>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</si>
  <si>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</si>
  <si>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</si>
  <si>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</si>
  <si>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</si>
  <si>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</si>
  <si>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</si>
  <si>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</si>
  <si>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</si>
  <si>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</si>
  <si>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</si>
  <si>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</si>
  <si>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</si>
  <si>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</si>
  <si>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</si>
  <si>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</si>
  <si>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</si>
  <si>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</si>
  <si>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</si>
  <si>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</si>
  <si>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</si>
  <si>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</si>
  <si>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</si>
  <si>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</si>
  <si>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</si>
  <si>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</si>
  <si>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</si>
  <si>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</si>
  <si>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</si>
  <si>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</si>
  <si>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</si>
  <si>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</si>
  <si>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</si>
  <si>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</si>
  <si>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</si>
  <si>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</si>
  <si>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</si>
  <si>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</si>
  <si>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</si>
  <si>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</si>
  <si>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</si>
  <si>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</si>
  <si>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</si>
  <si>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</si>
  <si>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</si>
  <si>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</si>
  <si>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</si>
  <si>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</si>
  <si>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</si>
  <si>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</si>
  <si>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</si>
  <si>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26/03/17 - VENCIMENTO 05/04/17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</si>
</sst>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177967</v>
      </c>
      <c r="C7" s="9">
        <f t="shared" si="0"/>
        <v>240549</v>
      </c>
      <c r="D7" s="9">
        <f t="shared" si="0"/>
        <v>259674</v>
      </c>
      <c r="E7" s="9">
        <f t="shared" si="0"/>
        <v>141916</v>
      </c>
      <c r="F7" s="9">
        <f t="shared" si="0"/>
        <v>249778</v>
      </c>
      <c r="G7" s="9">
        <f t="shared" si="0"/>
        <v>405772</v>
      </c>
      <c r="H7" s="9">
        <f t="shared" si="0"/>
        <v>145520</v>
      </c>
      <c r="I7" s="9">
        <f t="shared" si="0"/>
        <v>27210</v>
      </c>
      <c r="J7" s="9">
        <f t="shared" si="0"/>
        <v>117853</v>
      </c>
      <c r="K7" s="9">
        <f t="shared" si="0"/>
        <v>1766239</v>
      </c>
      <c r="L7" s="52"/>
    </row>
    <row r="8" spans="1:11" ht="17.25" customHeight="1">
      <c r="A8" s="10" t="s">
        <v>97</v>
      </c>
      <c r="B8" s="11">
        <f>B9+B12+B16</f>
        <v>84146</v>
      </c>
      <c r="C8" s="11">
        <f aca="true" t="shared" si="1" ref="C8:J8">C9+C12+C16</f>
        <v>119328</v>
      </c>
      <c r="D8" s="11">
        <f t="shared" si="1"/>
        <v>121589</v>
      </c>
      <c r="E8" s="11">
        <f t="shared" si="1"/>
        <v>70712</v>
      </c>
      <c r="F8" s="11">
        <f t="shared" si="1"/>
        <v>119772</v>
      </c>
      <c r="G8" s="11">
        <f t="shared" si="1"/>
        <v>197760</v>
      </c>
      <c r="H8" s="11">
        <f t="shared" si="1"/>
        <v>79453</v>
      </c>
      <c r="I8" s="11">
        <f t="shared" si="1"/>
        <v>11970</v>
      </c>
      <c r="J8" s="11">
        <f t="shared" si="1"/>
        <v>54953</v>
      </c>
      <c r="K8" s="11">
        <f>SUM(B8:J8)</f>
        <v>859683</v>
      </c>
    </row>
    <row r="9" spans="1:11" ht="17.25" customHeight="1">
      <c r="A9" s="15" t="s">
        <v>16</v>
      </c>
      <c r="B9" s="13">
        <f>+B10+B11</f>
        <v>14838</v>
      </c>
      <c r="C9" s="13">
        <f aca="true" t="shared" si="2" ref="C9:J9">+C10+C11</f>
        <v>22748</v>
      </c>
      <c r="D9" s="13">
        <f t="shared" si="2"/>
        <v>22238</v>
      </c>
      <c r="E9" s="13">
        <f t="shared" si="2"/>
        <v>13018</v>
      </c>
      <c r="F9" s="13">
        <f t="shared" si="2"/>
        <v>21047</v>
      </c>
      <c r="G9" s="13">
        <f t="shared" si="2"/>
        <v>23534</v>
      </c>
      <c r="H9" s="13">
        <f t="shared" si="2"/>
        <v>15799</v>
      </c>
      <c r="I9" s="13">
        <f t="shared" si="2"/>
        <v>2750</v>
      </c>
      <c r="J9" s="13">
        <f t="shared" si="2"/>
        <v>9227</v>
      </c>
      <c r="K9" s="11">
        <f>SUM(B9:J9)</f>
        <v>145199</v>
      </c>
    </row>
    <row r="10" spans="1:11" ht="17.25" customHeight="1">
      <c r="A10" s="29" t="s">
        <v>17</v>
      </c>
      <c r="B10" s="13">
        <v>14838</v>
      </c>
      <c r="C10" s="13">
        <v>22748</v>
      </c>
      <c r="D10" s="13">
        <v>22238</v>
      </c>
      <c r="E10" s="13">
        <v>13018</v>
      </c>
      <c r="F10" s="13">
        <v>21047</v>
      </c>
      <c r="G10" s="13">
        <v>23534</v>
      </c>
      <c r="H10" s="13">
        <v>15799</v>
      </c>
      <c r="I10" s="13">
        <v>2750</v>
      </c>
      <c r="J10" s="13">
        <v>9227</v>
      </c>
      <c r="K10" s="11">
        <f>SUM(B10:J10)</f>
        <v>145199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56250</v>
      </c>
      <c r="C12" s="17">
        <f t="shared" si="3"/>
        <v>79740</v>
      </c>
      <c r="D12" s="17">
        <f t="shared" si="3"/>
        <v>81325</v>
      </c>
      <c r="E12" s="17">
        <f t="shared" si="3"/>
        <v>48001</v>
      </c>
      <c r="F12" s="17">
        <f t="shared" si="3"/>
        <v>78678</v>
      </c>
      <c r="G12" s="17">
        <f t="shared" si="3"/>
        <v>136797</v>
      </c>
      <c r="H12" s="17">
        <f t="shared" si="3"/>
        <v>53208</v>
      </c>
      <c r="I12" s="17">
        <f t="shared" si="3"/>
        <v>7402</v>
      </c>
      <c r="J12" s="17">
        <f t="shared" si="3"/>
        <v>37405</v>
      </c>
      <c r="K12" s="11">
        <f aca="true" t="shared" si="4" ref="K12:K27">SUM(B12:J12)</f>
        <v>578806</v>
      </c>
    </row>
    <row r="13" spans="1:13" ht="17.25" customHeight="1">
      <c r="A13" s="14" t="s">
        <v>19</v>
      </c>
      <c r="B13" s="13">
        <v>28272</v>
      </c>
      <c r="C13" s="13">
        <v>42822</v>
      </c>
      <c r="D13" s="13">
        <v>44097</v>
      </c>
      <c r="E13" s="13">
        <v>25798</v>
      </c>
      <c r="F13" s="13">
        <v>39705</v>
      </c>
      <c r="G13" s="13">
        <v>63745</v>
      </c>
      <c r="H13" s="13">
        <v>24489</v>
      </c>
      <c r="I13" s="13">
        <v>4278</v>
      </c>
      <c r="J13" s="13">
        <v>20808</v>
      </c>
      <c r="K13" s="11">
        <f t="shared" si="4"/>
        <v>294014</v>
      </c>
      <c r="L13" s="52"/>
      <c r="M13" s="53"/>
    </row>
    <row r="14" spans="1:12" ht="17.25" customHeight="1">
      <c r="A14" s="14" t="s">
        <v>20</v>
      </c>
      <c r="B14" s="13">
        <v>26669</v>
      </c>
      <c r="C14" s="13">
        <v>34808</v>
      </c>
      <c r="D14" s="13">
        <v>35866</v>
      </c>
      <c r="E14" s="13">
        <v>20974</v>
      </c>
      <c r="F14" s="13">
        <v>37323</v>
      </c>
      <c r="G14" s="13">
        <v>70724</v>
      </c>
      <c r="H14" s="13">
        <v>26725</v>
      </c>
      <c r="I14" s="13">
        <v>2941</v>
      </c>
      <c r="J14" s="13">
        <v>16114</v>
      </c>
      <c r="K14" s="11">
        <f t="shared" si="4"/>
        <v>272144</v>
      </c>
      <c r="L14" s="52"/>
    </row>
    <row r="15" spans="1:11" ht="17.25" customHeight="1">
      <c r="A15" s="14" t="s">
        <v>21</v>
      </c>
      <c r="B15" s="13">
        <v>1309</v>
      </c>
      <c r="C15" s="13">
        <v>2110</v>
      </c>
      <c r="D15" s="13">
        <v>1362</v>
      </c>
      <c r="E15" s="13">
        <v>1229</v>
      </c>
      <c r="F15" s="13">
        <v>1650</v>
      </c>
      <c r="G15" s="13">
        <v>2328</v>
      </c>
      <c r="H15" s="13">
        <v>1994</v>
      </c>
      <c r="I15" s="13">
        <v>183</v>
      </c>
      <c r="J15" s="13">
        <v>483</v>
      </c>
      <c r="K15" s="11">
        <f t="shared" si="4"/>
        <v>12648</v>
      </c>
    </row>
    <row r="16" spans="1:11" ht="17.25" customHeight="1">
      <c r="A16" s="15" t="s">
        <v>93</v>
      </c>
      <c r="B16" s="13">
        <f>B17+B18+B19</f>
        <v>13058</v>
      </c>
      <c r="C16" s="13">
        <f aca="true" t="shared" si="5" ref="C16:J16">C17+C18+C19</f>
        <v>16840</v>
      </c>
      <c r="D16" s="13">
        <f t="shared" si="5"/>
        <v>18026</v>
      </c>
      <c r="E16" s="13">
        <f t="shared" si="5"/>
        <v>9693</v>
      </c>
      <c r="F16" s="13">
        <f t="shared" si="5"/>
        <v>20047</v>
      </c>
      <c r="G16" s="13">
        <f t="shared" si="5"/>
        <v>37429</v>
      </c>
      <c r="H16" s="13">
        <f t="shared" si="5"/>
        <v>10446</v>
      </c>
      <c r="I16" s="13">
        <f t="shared" si="5"/>
        <v>1818</v>
      </c>
      <c r="J16" s="13">
        <f t="shared" si="5"/>
        <v>8321</v>
      </c>
      <c r="K16" s="11">
        <f t="shared" si="4"/>
        <v>135678</v>
      </c>
    </row>
    <row r="17" spans="1:11" ht="17.25" customHeight="1">
      <c r="A17" s="14" t="s">
        <v>94</v>
      </c>
      <c r="B17" s="13">
        <v>7612</v>
      </c>
      <c r="C17" s="13">
        <v>10504</v>
      </c>
      <c r="D17" s="13">
        <v>10406</v>
      </c>
      <c r="E17" s="13">
        <v>5794</v>
      </c>
      <c r="F17" s="13">
        <v>11818</v>
      </c>
      <c r="G17" s="13">
        <v>19347</v>
      </c>
      <c r="H17" s="13">
        <v>6022</v>
      </c>
      <c r="I17" s="13">
        <v>1205</v>
      </c>
      <c r="J17" s="13">
        <v>4719</v>
      </c>
      <c r="K17" s="11">
        <f t="shared" si="4"/>
        <v>77427</v>
      </c>
    </row>
    <row r="18" spans="1:11" ht="17.25" customHeight="1">
      <c r="A18" s="14" t="s">
        <v>95</v>
      </c>
      <c r="B18" s="13">
        <v>5263</v>
      </c>
      <c r="C18" s="13">
        <v>6101</v>
      </c>
      <c r="D18" s="13">
        <v>7477</v>
      </c>
      <c r="E18" s="13">
        <v>3755</v>
      </c>
      <c r="F18" s="13">
        <v>8082</v>
      </c>
      <c r="G18" s="13">
        <v>17842</v>
      </c>
      <c r="H18" s="13">
        <v>4241</v>
      </c>
      <c r="I18" s="13">
        <v>592</v>
      </c>
      <c r="J18" s="13">
        <v>3545</v>
      </c>
      <c r="K18" s="11">
        <f t="shared" si="4"/>
        <v>56898</v>
      </c>
    </row>
    <row r="19" spans="1:11" ht="17.25" customHeight="1">
      <c r="A19" s="14" t="s">
        <v>96</v>
      </c>
      <c r="B19" s="13">
        <v>183</v>
      </c>
      <c r="C19" s="13">
        <v>235</v>
      </c>
      <c r="D19" s="13">
        <v>143</v>
      </c>
      <c r="E19" s="13">
        <v>144</v>
      </c>
      <c r="F19" s="13">
        <v>147</v>
      </c>
      <c r="G19" s="13">
        <v>240</v>
      </c>
      <c r="H19" s="13">
        <v>183</v>
      </c>
      <c r="I19" s="13">
        <v>21</v>
      </c>
      <c r="J19" s="13">
        <v>57</v>
      </c>
      <c r="K19" s="11">
        <f t="shared" si="4"/>
        <v>1353</v>
      </c>
    </row>
    <row r="20" spans="1:11" ht="17.25" customHeight="1">
      <c r="A20" s="16" t="s">
        <v>22</v>
      </c>
      <c r="B20" s="11">
        <f>+B21+B22+B23</f>
        <v>46033</v>
      </c>
      <c r="C20" s="11">
        <f aca="true" t="shared" si="6" ref="C20:J20">+C21+C22+C23</f>
        <v>53706</v>
      </c>
      <c r="D20" s="11">
        <f t="shared" si="6"/>
        <v>64435</v>
      </c>
      <c r="E20" s="11">
        <f t="shared" si="6"/>
        <v>31921</v>
      </c>
      <c r="F20" s="11">
        <f t="shared" si="6"/>
        <v>70615</v>
      </c>
      <c r="G20" s="11">
        <f t="shared" si="6"/>
        <v>127642</v>
      </c>
      <c r="H20" s="11">
        <f t="shared" si="6"/>
        <v>34395</v>
      </c>
      <c r="I20" s="11">
        <f t="shared" si="6"/>
        <v>6575</v>
      </c>
      <c r="J20" s="11">
        <f t="shared" si="6"/>
        <v>27047</v>
      </c>
      <c r="K20" s="11">
        <f t="shared" si="4"/>
        <v>462369</v>
      </c>
    </row>
    <row r="21" spans="1:12" ht="17.25" customHeight="1">
      <c r="A21" s="12" t="s">
        <v>23</v>
      </c>
      <c r="B21" s="13">
        <v>27181</v>
      </c>
      <c r="C21" s="13">
        <v>34739</v>
      </c>
      <c r="D21" s="13">
        <v>41533</v>
      </c>
      <c r="E21" s="13">
        <v>20510</v>
      </c>
      <c r="F21" s="13">
        <v>41375</v>
      </c>
      <c r="G21" s="13">
        <v>67397</v>
      </c>
      <c r="H21" s="13">
        <v>20187</v>
      </c>
      <c r="I21" s="13">
        <v>4483</v>
      </c>
      <c r="J21" s="13">
        <v>17238</v>
      </c>
      <c r="K21" s="11">
        <f t="shared" si="4"/>
        <v>274643</v>
      </c>
      <c r="L21" s="52"/>
    </row>
    <row r="22" spans="1:12" ht="17.25" customHeight="1">
      <c r="A22" s="12" t="s">
        <v>24</v>
      </c>
      <c r="B22" s="13">
        <v>18247</v>
      </c>
      <c r="C22" s="13">
        <v>18196</v>
      </c>
      <c r="D22" s="13">
        <v>22295</v>
      </c>
      <c r="E22" s="13">
        <v>11014</v>
      </c>
      <c r="F22" s="13">
        <v>28491</v>
      </c>
      <c r="G22" s="13">
        <v>59022</v>
      </c>
      <c r="H22" s="13">
        <v>13579</v>
      </c>
      <c r="I22" s="13">
        <v>2011</v>
      </c>
      <c r="J22" s="13">
        <v>9571</v>
      </c>
      <c r="K22" s="11">
        <f t="shared" si="4"/>
        <v>182426</v>
      </c>
      <c r="L22" s="52"/>
    </row>
    <row r="23" spans="1:11" ht="17.25" customHeight="1">
      <c r="A23" s="12" t="s">
        <v>25</v>
      </c>
      <c r="B23" s="13">
        <v>605</v>
      </c>
      <c r="C23" s="13">
        <v>771</v>
      </c>
      <c r="D23" s="13">
        <v>607</v>
      </c>
      <c r="E23" s="13">
        <v>397</v>
      </c>
      <c r="F23" s="13">
        <v>749</v>
      </c>
      <c r="G23" s="13">
        <v>1223</v>
      </c>
      <c r="H23" s="13">
        <v>629</v>
      </c>
      <c r="I23" s="13">
        <v>81</v>
      </c>
      <c r="J23" s="13">
        <v>238</v>
      </c>
      <c r="K23" s="11">
        <f t="shared" si="4"/>
        <v>5300</v>
      </c>
    </row>
    <row r="24" spans="1:11" ht="17.25" customHeight="1">
      <c r="A24" s="16" t="s">
        <v>26</v>
      </c>
      <c r="B24" s="13">
        <f>+B25+B26</f>
        <v>47788</v>
      </c>
      <c r="C24" s="13">
        <f aca="true" t="shared" si="7" ref="C24:J24">+C25+C26</f>
        <v>67515</v>
      </c>
      <c r="D24" s="13">
        <f t="shared" si="7"/>
        <v>73650</v>
      </c>
      <c r="E24" s="13">
        <f t="shared" si="7"/>
        <v>39283</v>
      </c>
      <c r="F24" s="13">
        <f t="shared" si="7"/>
        <v>59391</v>
      </c>
      <c r="G24" s="13">
        <f t="shared" si="7"/>
        <v>80370</v>
      </c>
      <c r="H24" s="13">
        <f t="shared" si="7"/>
        <v>30563</v>
      </c>
      <c r="I24" s="13">
        <f t="shared" si="7"/>
        <v>8665</v>
      </c>
      <c r="J24" s="13">
        <f t="shared" si="7"/>
        <v>35853</v>
      </c>
      <c r="K24" s="11">
        <f t="shared" si="4"/>
        <v>443078</v>
      </c>
    </row>
    <row r="25" spans="1:12" ht="17.25" customHeight="1">
      <c r="A25" s="12" t="s">
        <v>115</v>
      </c>
      <c r="B25" s="13">
        <v>25587</v>
      </c>
      <c r="C25" s="13">
        <v>38047</v>
      </c>
      <c r="D25" s="13">
        <v>45760</v>
      </c>
      <c r="E25" s="13">
        <v>23858</v>
      </c>
      <c r="F25" s="13">
        <v>32973</v>
      </c>
      <c r="G25" s="13">
        <v>41542</v>
      </c>
      <c r="H25" s="13">
        <v>16789</v>
      </c>
      <c r="I25" s="13">
        <v>6138</v>
      </c>
      <c r="J25" s="13">
        <v>20761</v>
      </c>
      <c r="K25" s="11">
        <f t="shared" si="4"/>
        <v>251455</v>
      </c>
      <c r="L25" s="52"/>
    </row>
    <row r="26" spans="1:12" ht="17.25" customHeight="1">
      <c r="A26" s="12" t="s">
        <v>116</v>
      </c>
      <c r="B26" s="13">
        <v>22201</v>
      </c>
      <c r="C26" s="13">
        <v>29468</v>
      </c>
      <c r="D26" s="13">
        <v>27890</v>
      </c>
      <c r="E26" s="13">
        <v>15425</v>
      </c>
      <c r="F26" s="13">
        <v>26418</v>
      </c>
      <c r="G26" s="13">
        <v>38828</v>
      </c>
      <c r="H26" s="13">
        <v>13774</v>
      </c>
      <c r="I26" s="13">
        <v>2527</v>
      </c>
      <c r="J26" s="13">
        <v>15092</v>
      </c>
      <c r="K26" s="11">
        <f t="shared" si="4"/>
        <v>191623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1109</v>
      </c>
      <c r="I27" s="11">
        <v>0</v>
      </c>
      <c r="J27" s="11">
        <v>0</v>
      </c>
      <c r="K27" s="11">
        <f t="shared" si="4"/>
        <v>1109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28211.98</v>
      </c>
      <c r="I35" s="19">
        <v>0</v>
      </c>
      <c r="J35" s="19">
        <v>0</v>
      </c>
      <c r="K35" s="23">
        <f>SUM(B35:J35)</f>
        <v>28211.98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516424.82</v>
      </c>
      <c r="C47" s="22">
        <f aca="true" t="shared" si="12" ref="C47:H47">+C48+C57</f>
        <v>775809.3800000001</v>
      </c>
      <c r="D47" s="22">
        <f t="shared" si="12"/>
        <v>939253.92</v>
      </c>
      <c r="E47" s="22">
        <f t="shared" si="12"/>
        <v>447538.87000000005</v>
      </c>
      <c r="F47" s="22">
        <f t="shared" si="12"/>
        <v>763306.88</v>
      </c>
      <c r="G47" s="22">
        <f t="shared" si="12"/>
        <v>1043909.5</v>
      </c>
      <c r="H47" s="22">
        <f t="shared" si="12"/>
        <v>465940.3599999999</v>
      </c>
      <c r="I47" s="22">
        <f>+I48+I57</f>
        <v>138511.59</v>
      </c>
      <c r="J47" s="22">
        <f>+J48+J57</f>
        <v>369484.8</v>
      </c>
      <c r="K47" s="22">
        <f>SUM(B47:J47)</f>
        <v>5460180.12</v>
      </c>
    </row>
    <row r="48" spans="1:11" ht="17.25" customHeight="1">
      <c r="A48" s="16" t="s">
        <v>108</v>
      </c>
      <c r="B48" s="23">
        <f>SUM(B49:B56)</f>
        <v>497700.95</v>
      </c>
      <c r="C48" s="23">
        <f aca="true" t="shared" si="13" ref="C48:J48">SUM(C49:C56)</f>
        <v>752340.2000000001</v>
      </c>
      <c r="D48" s="23">
        <f t="shared" si="13"/>
        <v>913842.52</v>
      </c>
      <c r="E48" s="23">
        <f t="shared" si="13"/>
        <v>425179.95000000007</v>
      </c>
      <c r="F48" s="23">
        <f t="shared" si="13"/>
        <v>739853.64</v>
      </c>
      <c r="G48" s="23">
        <f t="shared" si="13"/>
        <v>1014393.88</v>
      </c>
      <c r="H48" s="23">
        <f t="shared" si="13"/>
        <v>446004.17999999993</v>
      </c>
      <c r="I48" s="23">
        <f t="shared" si="13"/>
        <v>138511.59</v>
      </c>
      <c r="J48" s="23">
        <f t="shared" si="13"/>
        <v>355504.98</v>
      </c>
      <c r="K48" s="23">
        <f aca="true" t="shared" si="14" ref="K48:K57">SUM(B48:J48)</f>
        <v>5283331.890000001</v>
      </c>
    </row>
    <row r="49" spans="1:11" ht="17.25" customHeight="1">
      <c r="A49" s="34" t="s">
        <v>43</v>
      </c>
      <c r="B49" s="23">
        <f aca="true" t="shared" si="15" ref="B49:H49">ROUND(B30*B7,2)</f>
        <v>494463.51</v>
      </c>
      <c r="C49" s="23">
        <f t="shared" si="15"/>
        <v>746086.78</v>
      </c>
      <c r="D49" s="23">
        <f t="shared" si="15"/>
        <v>908755.13</v>
      </c>
      <c r="E49" s="23">
        <f t="shared" si="15"/>
        <v>422384.59</v>
      </c>
      <c r="F49" s="23">
        <f t="shared" si="15"/>
        <v>735746.08</v>
      </c>
      <c r="G49" s="23">
        <f t="shared" si="15"/>
        <v>1008546.31</v>
      </c>
      <c r="H49" s="23">
        <f t="shared" si="15"/>
        <v>414746.55</v>
      </c>
      <c r="I49" s="23">
        <f>ROUND(I30*I7,2)</f>
        <v>137445.87</v>
      </c>
      <c r="J49" s="23">
        <f>ROUND(J30*J7,2)</f>
        <v>353287.94</v>
      </c>
      <c r="K49" s="23">
        <f t="shared" si="14"/>
        <v>5221462.760000001</v>
      </c>
    </row>
    <row r="50" spans="1:11" ht="17.25" customHeight="1">
      <c r="A50" s="34" t="s">
        <v>44</v>
      </c>
      <c r="B50" s="19">
        <v>0</v>
      </c>
      <c r="C50" s="23">
        <f>ROUND(C31*C7,2)</f>
        <v>1658.39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1658.39</v>
      </c>
    </row>
    <row r="51" spans="1:11" ht="17.25" customHeight="1">
      <c r="A51" s="66" t="s">
        <v>104</v>
      </c>
      <c r="B51" s="67">
        <f aca="true" t="shared" si="16" ref="B51:H51">ROUND(B32*B7,2)</f>
        <v>-854.24</v>
      </c>
      <c r="C51" s="67">
        <f t="shared" si="16"/>
        <v>-1178.69</v>
      </c>
      <c r="D51" s="67">
        <f t="shared" si="16"/>
        <v>-1298.37</v>
      </c>
      <c r="E51" s="67">
        <f t="shared" si="16"/>
        <v>-650.04</v>
      </c>
      <c r="F51" s="67">
        <f t="shared" si="16"/>
        <v>-1173.96</v>
      </c>
      <c r="G51" s="67">
        <f t="shared" si="16"/>
        <v>-1582.51</v>
      </c>
      <c r="H51" s="67">
        <f t="shared" si="16"/>
        <v>-669.39</v>
      </c>
      <c r="I51" s="19">
        <v>0</v>
      </c>
      <c r="J51" s="19">
        <v>0</v>
      </c>
      <c r="K51" s="67">
        <f>SUM(B51:J51)</f>
        <v>-7407.200000000001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28211.98</v>
      </c>
      <c r="I53" s="31">
        <f>+I35</f>
        <v>0</v>
      </c>
      <c r="J53" s="31">
        <f>+J35</f>
        <v>0</v>
      </c>
      <c r="K53" s="23">
        <f t="shared" si="14"/>
        <v>28211.98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18723.87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176848.23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-56384.4</v>
      </c>
      <c r="C61" s="35">
        <f t="shared" si="17"/>
        <v>-86519.03</v>
      </c>
      <c r="D61" s="35">
        <f t="shared" si="17"/>
        <v>-86578.18999999999</v>
      </c>
      <c r="E61" s="35">
        <f t="shared" si="17"/>
        <v>-49468.4</v>
      </c>
      <c r="F61" s="35">
        <f t="shared" si="17"/>
        <v>-80359.25</v>
      </c>
      <c r="G61" s="35">
        <f t="shared" si="17"/>
        <v>-90435.23999999999</v>
      </c>
      <c r="H61" s="35">
        <f t="shared" si="17"/>
        <v>-60036.2</v>
      </c>
      <c r="I61" s="35">
        <f t="shared" si="17"/>
        <v>-12725.48</v>
      </c>
      <c r="J61" s="35">
        <f t="shared" si="17"/>
        <v>-35062.6</v>
      </c>
      <c r="K61" s="35">
        <f>SUM(B61:J61)</f>
        <v>-557568.79</v>
      </c>
    </row>
    <row r="62" spans="1:11" ht="18.75" customHeight="1">
      <c r="A62" s="16" t="s">
        <v>74</v>
      </c>
      <c r="B62" s="35">
        <f aca="true" t="shared" si="18" ref="B62:J62">B63+B64+B65+B66+B67+B68</f>
        <v>-56384.4</v>
      </c>
      <c r="C62" s="35">
        <f t="shared" si="18"/>
        <v>-86442.4</v>
      </c>
      <c r="D62" s="35">
        <f t="shared" si="18"/>
        <v>-84504.4</v>
      </c>
      <c r="E62" s="35">
        <f t="shared" si="18"/>
        <v>-49468.4</v>
      </c>
      <c r="F62" s="35">
        <f t="shared" si="18"/>
        <v>-79978.6</v>
      </c>
      <c r="G62" s="35">
        <f t="shared" si="18"/>
        <v>-89429.2</v>
      </c>
      <c r="H62" s="35">
        <f t="shared" si="18"/>
        <v>-60036.2</v>
      </c>
      <c r="I62" s="35">
        <f t="shared" si="18"/>
        <v>-10450</v>
      </c>
      <c r="J62" s="35">
        <f t="shared" si="18"/>
        <v>-35062.6</v>
      </c>
      <c r="K62" s="35">
        <f aca="true" t="shared" si="19" ref="K62:K91">SUM(B62:J62)</f>
        <v>-551756.2</v>
      </c>
    </row>
    <row r="63" spans="1:11" ht="18.75" customHeight="1">
      <c r="A63" s="12" t="s">
        <v>75</v>
      </c>
      <c r="B63" s="35">
        <f>-ROUND(B9*$D$3,2)</f>
        <v>-56384.4</v>
      </c>
      <c r="C63" s="35">
        <f aca="true" t="shared" si="20" ref="C63:J63">-ROUND(C9*$D$3,2)</f>
        <v>-86442.4</v>
      </c>
      <c r="D63" s="35">
        <f t="shared" si="20"/>
        <v>-84504.4</v>
      </c>
      <c r="E63" s="35">
        <f t="shared" si="20"/>
        <v>-49468.4</v>
      </c>
      <c r="F63" s="35">
        <f t="shared" si="20"/>
        <v>-79978.6</v>
      </c>
      <c r="G63" s="35">
        <f t="shared" si="20"/>
        <v>-89429.2</v>
      </c>
      <c r="H63" s="35">
        <f t="shared" si="20"/>
        <v>-60036.2</v>
      </c>
      <c r="I63" s="35">
        <f t="shared" si="20"/>
        <v>-10450</v>
      </c>
      <c r="J63" s="35">
        <f t="shared" si="20"/>
        <v>-35062.6</v>
      </c>
      <c r="K63" s="35">
        <f t="shared" si="19"/>
        <v>-551756.2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-1006.04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-5812.59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460040.42</v>
      </c>
      <c r="C104" s="24">
        <f t="shared" si="22"/>
        <v>689290.3500000001</v>
      </c>
      <c r="D104" s="24">
        <f t="shared" si="22"/>
        <v>852675.73</v>
      </c>
      <c r="E104" s="24">
        <f t="shared" si="22"/>
        <v>398070.47000000003</v>
      </c>
      <c r="F104" s="24">
        <f t="shared" si="22"/>
        <v>682947.63</v>
      </c>
      <c r="G104" s="24">
        <f t="shared" si="22"/>
        <v>953474.26</v>
      </c>
      <c r="H104" s="24">
        <f t="shared" si="22"/>
        <v>405904.1599999999</v>
      </c>
      <c r="I104" s="24">
        <f>+I105+I106</f>
        <v>125786.11</v>
      </c>
      <c r="J104" s="24">
        <f>+J105+J106</f>
        <v>334422.2</v>
      </c>
      <c r="K104" s="48">
        <f>SUM(B104:J104)</f>
        <v>4902611.330000001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441316.55</v>
      </c>
      <c r="C105" s="24">
        <f t="shared" si="23"/>
        <v>665821.17</v>
      </c>
      <c r="D105" s="24">
        <f t="shared" si="23"/>
        <v>827264.33</v>
      </c>
      <c r="E105" s="24">
        <f t="shared" si="23"/>
        <v>375711.55000000005</v>
      </c>
      <c r="F105" s="24">
        <f t="shared" si="23"/>
        <v>659494.39</v>
      </c>
      <c r="G105" s="24">
        <f t="shared" si="23"/>
        <v>923958.64</v>
      </c>
      <c r="H105" s="24">
        <f t="shared" si="23"/>
        <v>385967.9799999999</v>
      </c>
      <c r="I105" s="24">
        <f t="shared" si="23"/>
        <v>125786.11</v>
      </c>
      <c r="J105" s="24">
        <f t="shared" si="23"/>
        <v>320442.38</v>
      </c>
      <c r="K105" s="48">
        <f>SUM(B105:J105)</f>
        <v>4725763.1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18723.87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176848.23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4902611.33</v>
      </c>
      <c r="L112" s="54"/>
    </row>
    <row r="113" spans="1:11" ht="18.75" customHeight="1">
      <c r="A113" s="26" t="s">
        <v>70</v>
      </c>
      <c r="B113" s="27">
        <v>54733.86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54733.86</v>
      </c>
    </row>
    <row r="114" spans="1:11" ht="18.75" customHeight="1">
      <c r="A114" s="26" t="s">
        <v>71</v>
      </c>
      <c r="B114" s="27">
        <v>405306.56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405306.56</v>
      </c>
    </row>
    <row r="115" spans="1:11" ht="18.75" customHeight="1">
      <c r="A115" s="26" t="s">
        <v>72</v>
      </c>
      <c r="B115" s="40">
        <v>0</v>
      </c>
      <c r="C115" s="27">
        <f>+C104</f>
        <v>689290.3500000001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689290.3500000001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852675.73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852675.73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358263.43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358263.43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39807.04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39807.04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134245.07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134245.07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244251.82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244251.82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39861.58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39861.58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264589.15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264589.15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280087.53</v>
      </c>
      <c r="H123" s="40">
        <v>0</v>
      </c>
      <c r="I123" s="40">
        <v>0</v>
      </c>
      <c r="J123" s="40">
        <v>0</v>
      </c>
      <c r="K123" s="41">
        <f t="shared" si="25"/>
        <v>280087.53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27742.35</v>
      </c>
      <c r="H124" s="40">
        <v>0</v>
      </c>
      <c r="I124" s="40">
        <v>0</v>
      </c>
      <c r="J124" s="40">
        <v>0</v>
      </c>
      <c r="K124" s="41">
        <f t="shared" si="25"/>
        <v>27742.35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137650.46</v>
      </c>
      <c r="H125" s="40">
        <v>0</v>
      </c>
      <c r="I125" s="40">
        <v>0</v>
      </c>
      <c r="J125" s="40">
        <v>0</v>
      </c>
      <c r="K125" s="41">
        <f t="shared" si="25"/>
        <v>137650.46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129076.01</v>
      </c>
      <c r="H126" s="40">
        <v>0</v>
      </c>
      <c r="I126" s="40">
        <v>0</v>
      </c>
      <c r="J126" s="40">
        <v>0</v>
      </c>
      <c r="K126" s="41">
        <f t="shared" si="25"/>
        <v>129076.01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378917.92</v>
      </c>
      <c r="H127" s="40">
        <v>0</v>
      </c>
      <c r="I127" s="40">
        <v>0</v>
      </c>
      <c r="J127" s="40">
        <v>0</v>
      </c>
      <c r="K127" s="41">
        <f t="shared" si="25"/>
        <v>378917.92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148516.74</v>
      </c>
      <c r="I128" s="40">
        <v>0</v>
      </c>
      <c r="J128" s="40">
        <v>0</v>
      </c>
      <c r="K128" s="41">
        <f t="shared" si="25"/>
        <v>148516.74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257387.42</v>
      </c>
      <c r="I129" s="40">
        <v>0</v>
      </c>
      <c r="J129" s="40">
        <v>0</v>
      </c>
      <c r="K129" s="41">
        <f t="shared" si="25"/>
        <v>257387.42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125786.11</v>
      </c>
      <c r="J130" s="40">
        <v>0</v>
      </c>
      <c r="K130" s="41">
        <f t="shared" si="25"/>
        <v>125786.11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334422.2</v>
      </c>
      <c r="K131" s="44">
        <f t="shared" si="25"/>
        <v>334422.2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2017-04-04T19:26:28Z</dcterms:modified>
  <cp:category/>
  <cp:version/>
  <cp:contentType/>
  <cp:contentStatus/>
</cp:coreProperties>
</file>