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<sst xmlns="http://schemas.openxmlformats.org/spreadsheetml/2006/main" count="135" uniqueCount="135">
  <si>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</si>
  <si>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</si>
  <si>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</si>
  <si>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</si>
  <si>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</si>
  <si>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</si>
  <si>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</si>
  <si>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</si>
  <si>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</si>
  <si>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</si>
  <si>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</si>
  <si>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</si>
  <si>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</si>
  <si>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</si>
  <si>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</si>
  <si>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</si>
  <si>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</si>
  <si>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</si>
  <si>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</si>
  <si>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</si>
  <si>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</si>
  <si>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</si>
  <si>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</si>
  <si>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</si>
  <si>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</si>
  <si>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</si>
  <si>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</si>
  <si>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</si>
  <si>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</si>
  <si>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</si>
  <si>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</si>
  <si>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</si>
  <si>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</si>
  <si>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</si>
  <si>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</si>
  <si>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</si>
  <si>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</si>
  <si>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</si>
  <si>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</si>
  <si>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</si>
  <si>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</si>
  <si>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</si>
  <si>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</si>
  <si>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</si>
  <si>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</si>
  <si>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</si>
  <si>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</si>
  <si>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</si>
  <si>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</si>
  <si>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</si>
  <si>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</si>
  <si>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</si>
  <si>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</si>
  <si>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</si>
  <si>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</si>
  <si>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</si>
  <si>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</si>
  <si>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</si>
  <si>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</si>
  <si>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</si>
  <si>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</si>
  <si>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</si>
  <si>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</si>
  <si>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</si>
  <si>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</si>
  <si>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</si>
  <si>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</si>
  <si>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</si>
  <si>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</si>
  <si>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</si>
  <si>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</si>
  <si>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</si>
  <si>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</si>
  <si>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</si>
  <si>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</si>
  <si>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</si>
  <si>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</si>
  <si>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</si>
  <si>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</si>
  <si>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</si>
  <si>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</si>
  <si>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</si>
  <si>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</si>
  <si>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</si>
  <si>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</si>
  <si>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</si>
  <si>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</si>
  <si>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</si>
  <si>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</si>
  <si>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</si>
  <si>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</si>
  <si>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</si>
  <si>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</si>
  <si>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</si>
  <si>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</si>
  <si>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</si>
  <si>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</si>
  <si>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</si>
  <si>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</si>
  <si>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</si>
  <si>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</si>
  <si>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</si>
  <si>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</si>
  <si>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</si>
  <si>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</si>
  <si>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</si>
  <si>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</si>
  <si>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</si>
  <si>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</si>
  <si>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</si>
  <si>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</si>
  <si>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</si>
  <si>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</si>
  <si>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</si>
  <si>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</si>
  <si>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</si>
  <si>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</si>
  <si>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</si>
  <si>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</si>
  <si>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</si>
  <si>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</si>
  <si>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</si>
  <si>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</si>
  <si>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</si>
  <si>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</si>
  <si>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</si>
  <si>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</si>
  <si>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</si>
  <si>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</si>
  <si>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</si>
  <si>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</si>
  <si>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</si>
  <si>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</si>
  <si>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</si>
  <si>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23/03/17 - VENCIMENTO 04/04/17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</si>
</sst>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626629</v>
      </c>
      <c r="C7" s="9">
        <f t="shared" si="0"/>
        <v>799372</v>
      </c>
      <c r="D7" s="9">
        <f t="shared" si="0"/>
        <v>820780</v>
      </c>
      <c r="E7" s="9">
        <f t="shared" si="0"/>
        <v>554089</v>
      </c>
      <c r="F7" s="9">
        <f t="shared" si="0"/>
        <v>750924</v>
      </c>
      <c r="G7" s="9">
        <f t="shared" si="0"/>
        <v>1277623</v>
      </c>
      <c r="H7" s="9">
        <f t="shared" si="0"/>
        <v>591827</v>
      </c>
      <c r="I7" s="9">
        <f t="shared" si="0"/>
        <v>129756</v>
      </c>
      <c r="J7" s="9">
        <f t="shared" si="0"/>
        <v>337723</v>
      </c>
      <c r="K7" s="9">
        <f t="shared" si="0"/>
        <v>5888723</v>
      </c>
      <c r="L7" s="52"/>
    </row>
    <row r="8" spans="1:11" ht="17.25" customHeight="1">
      <c r="A8" s="10" t="s">
        <v>97</v>
      </c>
      <c r="B8" s="11">
        <f>B9+B12+B16</f>
        <v>307389</v>
      </c>
      <c r="C8" s="11">
        <f aca="true" t="shared" si="1" ref="C8:J8">C9+C12+C16</f>
        <v>400420</v>
      </c>
      <c r="D8" s="11">
        <f t="shared" si="1"/>
        <v>385956</v>
      </c>
      <c r="E8" s="11">
        <f t="shared" si="1"/>
        <v>277780</v>
      </c>
      <c r="F8" s="11">
        <f t="shared" si="1"/>
        <v>365261</v>
      </c>
      <c r="G8" s="11">
        <f t="shared" si="1"/>
        <v>627131</v>
      </c>
      <c r="H8" s="11">
        <f t="shared" si="1"/>
        <v>314538</v>
      </c>
      <c r="I8" s="11">
        <f t="shared" si="1"/>
        <v>59100</v>
      </c>
      <c r="J8" s="11">
        <f t="shared" si="1"/>
        <v>156844</v>
      </c>
      <c r="K8" s="11">
        <f>SUM(B8:J8)</f>
        <v>2894419</v>
      </c>
    </row>
    <row r="9" spans="1:11" ht="17.25" customHeight="1">
      <c r="A9" s="15" t="s">
        <v>16</v>
      </c>
      <c r="B9" s="13">
        <f>+B10+B11</f>
        <v>36486</v>
      </c>
      <c r="C9" s="13">
        <f aca="true" t="shared" si="2" ref="C9:J9">+C10+C11</f>
        <v>48407</v>
      </c>
      <c r="D9" s="13">
        <f t="shared" si="2"/>
        <v>42027</v>
      </c>
      <c r="E9" s="13">
        <f t="shared" si="2"/>
        <v>32810</v>
      </c>
      <c r="F9" s="13">
        <f t="shared" si="2"/>
        <v>37133</v>
      </c>
      <c r="G9" s="13">
        <f t="shared" si="2"/>
        <v>49821</v>
      </c>
      <c r="H9" s="13">
        <f t="shared" si="2"/>
        <v>46924</v>
      </c>
      <c r="I9" s="13">
        <f t="shared" si="2"/>
        <v>8248</v>
      </c>
      <c r="J9" s="13">
        <f t="shared" si="2"/>
        <v>15348</v>
      </c>
      <c r="K9" s="11">
        <f>SUM(B9:J9)</f>
        <v>317204</v>
      </c>
    </row>
    <row r="10" spans="1:11" ht="17.25" customHeight="1">
      <c r="A10" s="29" t="s">
        <v>17</v>
      </c>
      <c r="B10" s="13">
        <v>36486</v>
      </c>
      <c r="C10" s="13">
        <v>48407</v>
      </c>
      <c r="D10" s="13">
        <v>42027</v>
      </c>
      <c r="E10" s="13">
        <v>32810</v>
      </c>
      <c r="F10" s="13">
        <v>37133</v>
      </c>
      <c r="G10" s="13">
        <v>49821</v>
      </c>
      <c r="H10" s="13">
        <v>46924</v>
      </c>
      <c r="I10" s="13">
        <v>8248</v>
      </c>
      <c r="J10" s="13">
        <v>15348</v>
      </c>
      <c r="K10" s="11">
        <f>SUM(B10:J10)</f>
        <v>317204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229744</v>
      </c>
      <c r="C12" s="17">
        <f t="shared" si="3"/>
        <v>301140</v>
      </c>
      <c r="D12" s="17">
        <f t="shared" si="3"/>
        <v>291214</v>
      </c>
      <c r="E12" s="17">
        <f t="shared" si="3"/>
        <v>209746</v>
      </c>
      <c r="F12" s="17">
        <f t="shared" si="3"/>
        <v>272976</v>
      </c>
      <c r="G12" s="17">
        <f t="shared" si="3"/>
        <v>474940</v>
      </c>
      <c r="H12" s="17">
        <f t="shared" si="3"/>
        <v>230256</v>
      </c>
      <c r="I12" s="17">
        <f t="shared" si="3"/>
        <v>42591</v>
      </c>
      <c r="J12" s="17">
        <f t="shared" si="3"/>
        <v>119062</v>
      </c>
      <c r="K12" s="11">
        <f aca="true" t="shared" si="4" ref="K12:K27">SUM(B12:J12)</f>
        <v>2171669</v>
      </c>
    </row>
    <row r="13" spans="1:13" ht="17.25" customHeight="1">
      <c r="A13" s="14" t="s">
        <v>19</v>
      </c>
      <c r="B13" s="13">
        <v>113922</v>
      </c>
      <c r="C13" s="13">
        <v>159282</v>
      </c>
      <c r="D13" s="13">
        <v>158985</v>
      </c>
      <c r="E13" s="13">
        <v>111082</v>
      </c>
      <c r="F13" s="13">
        <v>143038</v>
      </c>
      <c r="G13" s="13">
        <v>233648</v>
      </c>
      <c r="H13" s="13">
        <v>108489</v>
      </c>
      <c r="I13" s="13">
        <v>24523</v>
      </c>
      <c r="J13" s="13">
        <v>65197</v>
      </c>
      <c r="K13" s="11">
        <f t="shared" si="4"/>
        <v>1118166</v>
      </c>
      <c r="L13" s="52"/>
      <c r="M13" s="53"/>
    </row>
    <row r="14" spans="1:12" ht="17.25" customHeight="1">
      <c r="A14" s="14" t="s">
        <v>20</v>
      </c>
      <c r="B14" s="13">
        <v>105992</v>
      </c>
      <c r="C14" s="13">
        <v>126445</v>
      </c>
      <c r="D14" s="13">
        <v>122098</v>
      </c>
      <c r="E14" s="13">
        <v>89588</v>
      </c>
      <c r="F14" s="13">
        <v>120119</v>
      </c>
      <c r="G14" s="13">
        <v>225404</v>
      </c>
      <c r="H14" s="13">
        <v>104355</v>
      </c>
      <c r="I14" s="13">
        <v>15414</v>
      </c>
      <c r="J14" s="13">
        <v>50413</v>
      </c>
      <c r="K14" s="11">
        <f t="shared" si="4"/>
        <v>959828</v>
      </c>
      <c r="L14" s="52"/>
    </row>
    <row r="15" spans="1:11" ht="17.25" customHeight="1">
      <c r="A15" s="14" t="s">
        <v>21</v>
      </c>
      <c r="B15" s="13">
        <v>9830</v>
      </c>
      <c r="C15" s="13">
        <v>15413</v>
      </c>
      <c r="D15" s="13">
        <v>10131</v>
      </c>
      <c r="E15" s="13">
        <v>9076</v>
      </c>
      <c r="F15" s="13">
        <v>9819</v>
      </c>
      <c r="G15" s="13">
        <v>15888</v>
      </c>
      <c r="H15" s="13">
        <v>17412</v>
      </c>
      <c r="I15" s="13">
        <v>2654</v>
      </c>
      <c r="J15" s="13">
        <v>3452</v>
      </c>
      <c r="K15" s="11">
        <f t="shared" si="4"/>
        <v>93675</v>
      </c>
    </row>
    <row r="16" spans="1:11" ht="17.25" customHeight="1">
      <c r="A16" s="15" t="s">
        <v>93</v>
      </c>
      <c r="B16" s="13">
        <f>B17+B18+B19</f>
        <v>41159</v>
      </c>
      <c r="C16" s="13">
        <f aca="true" t="shared" si="5" ref="C16:J16">C17+C18+C19</f>
        <v>50873</v>
      </c>
      <c r="D16" s="13">
        <f t="shared" si="5"/>
        <v>52715</v>
      </c>
      <c r="E16" s="13">
        <f t="shared" si="5"/>
        <v>35224</v>
      </c>
      <c r="F16" s="13">
        <f t="shared" si="5"/>
        <v>55152</v>
      </c>
      <c r="G16" s="13">
        <f t="shared" si="5"/>
        <v>102370</v>
      </c>
      <c r="H16" s="13">
        <f t="shared" si="5"/>
        <v>37358</v>
      </c>
      <c r="I16" s="13">
        <f t="shared" si="5"/>
        <v>8261</v>
      </c>
      <c r="J16" s="13">
        <f t="shared" si="5"/>
        <v>22434</v>
      </c>
      <c r="K16" s="11">
        <f t="shared" si="4"/>
        <v>405546</v>
      </c>
    </row>
    <row r="17" spans="1:11" ht="17.25" customHeight="1">
      <c r="A17" s="14" t="s">
        <v>94</v>
      </c>
      <c r="B17" s="13">
        <v>25600</v>
      </c>
      <c r="C17" s="13">
        <v>33776</v>
      </c>
      <c r="D17" s="13">
        <v>31828</v>
      </c>
      <c r="E17" s="13">
        <v>21957</v>
      </c>
      <c r="F17" s="13">
        <v>35722</v>
      </c>
      <c r="G17" s="13">
        <v>63046</v>
      </c>
      <c r="H17" s="13">
        <v>24650</v>
      </c>
      <c r="I17" s="13">
        <v>5488</v>
      </c>
      <c r="J17" s="13">
        <v>13172</v>
      </c>
      <c r="K17" s="11">
        <f t="shared" si="4"/>
        <v>255239</v>
      </c>
    </row>
    <row r="18" spans="1:11" ht="17.25" customHeight="1">
      <c r="A18" s="14" t="s">
        <v>95</v>
      </c>
      <c r="B18" s="13">
        <v>14593</v>
      </c>
      <c r="C18" s="13">
        <v>15848</v>
      </c>
      <c r="D18" s="13">
        <v>20228</v>
      </c>
      <c r="E18" s="13">
        <v>12554</v>
      </c>
      <c r="F18" s="13">
        <v>18588</v>
      </c>
      <c r="G18" s="13">
        <v>37946</v>
      </c>
      <c r="H18" s="13">
        <v>11385</v>
      </c>
      <c r="I18" s="13">
        <v>2601</v>
      </c>
      <c r="J18" s="13">
        <v>9021</v>
      </c>
      <c r="K18" s="11">
        <f t="shared" si="4"/>
        <v>142764</v>
      </c>
    </row>
    <row r="19" spans="1:11" ht="17.25" customHeight="1">
      <c r="A19" s="14" t="s">
        <v>96</v>
      </c>
      <c r="B19" s="13">
        <v>966</v>
      </c>
      <c r="C19" s="13">
        <v>1249</v>
      </c>
      <c r="D19" s="13">
        <v>659</v>
      </c>
      <c r="E19" s="13">
        <v>713</v>
      </c>
      <c r="F19" s="13">
        <v>842</v>
      </c>
      <c r="G19" s="13">
        <v>1378</v>
      </c>
      <c r="H19" s="13">
        <v>1323</v>
      </c>
      <c r="I19" s="13">
        <v>172</v>
      </c>
      <c r="J19" s="13">
        <v>241</v>
      </c>
      <c r="K19" s="11">
        <f t="shared" si="4"/>
        <v>7543</v>
      </c>
    </row>
    <row r="20" spans="1:11" ht="17.25" customHeight="1">
      <c r="A20" s="16" t="s">
        <v>22</v>
      </c>
      <c r="B20" s="11">
        <f>+B21+B22+B23</f>
        <v>162265</v>
      </c>
      <c r="C20" s="11">
        <f aca="true" t="shared" si="6" ref="C20:J20">+C21+C22+C23</f>
        <v>182949</v>
      </c>
      <c r="D20" s="11">
        <f t="shared" si="6"/>
        <v>206001</v>
      </c>
      <c r="E20" s="11">
        <f t="shared" si="6"/>
        <v>130691</v>
      </c>
      <c r="F20" s="11">
        <f t="shared" si="6"/>
        <v>205325</v>
      </c>
      <c r="G20" s="11">
        <f t="shared" si="6"/>
        <v>392216</v>
      </c>
      <c r="H20" s="11">
        <f t="shared" si="6"/>
        <v>140397</v>
      </c>
      <c r="I20" s="11">
        <f t="shared" si="6"/>
        <v>32530</v>
      </c>
      <c r="J20" s="11">
        <f t="shared" si="6"/>
        <v>79644</v>
      </c>
      <c r="K20" s="11">
        <f t="shared" si="4"/>
        <v>1532018</v>
      </c>
    </row>
    <row r="21" spans="1:12" ht="17.25" customHeight="1">
      <c r="A21" s="12" t="s">
        <v>23</v>
      </c>
      <c r="B21" s="13">
        <v>90013</v>
      </c>
      <c r="C21" s="13">
        <v>111692</v>
      </c>
      <c r="D21" s="13">
        <v>127439</v>
      </c>
      <c r="E21" s="13">
        <v>78822</v>
      </c>
      <c r="F21" s="13">
        <v>121002</v>
      </c>
      <c r="G21" s="13">
        <v>213014</v>
      </c>
      <c r="H21" s="13">
        <v>80903</v>
      </c>
      <c r="I21" s="13">
        <v>20716</v>
      </c>
      <c r="J21" s="13">
        <v>48205</v>
      </c>
      <c r="K21" s="11">
        <f t="shared" si="4"/>
        <v>891806</v>
      </c>
      <c r="L21" s="52"/>
    </row>
    <row r="22" spans="1:12" ht="17.25" customHeight="1">
      <c r="A22" s="12" t="s">
        <v>24</v>
      </c>
      <c r="B22" s="13">
        <v>67906</v>
      </c>
      <c r="C22" s="13">
        <v>65999</v>
      </c>
      <c r="D22" s="13">
        <v>74392</v>
      </c>
      <c r="E22" s="13">
        <v>48793</v>
      </c>
      <c r="F22" s="13">
        <v>80300</v>
      </c>
      <c r="G22" s="13">
        <v>171589</v>
      </c>
      <c r="H22" s="13">
        <v>53914</v>
      </c>
      <c r="I22" s="13">
        <v>10846</v>
      </c>
      <c r="J22" s="13">
        <v>30044</v>
      </c>
      <c r="K22" s="11">
        <f t="shared" si="4"/>
        <v>603783</v>
      </c>
      <c r="L22" s="52"/>
    </row>
    <row r="23" spans="1:11" ht="17.25" customHeight="1">
      <c r="A23" s="12" t="s">
        <v>25</v>
      </c>
      <c r="B23" s="13">
        <v>4346</v>
      </c>
      <c r="C23" s="13">
        <v>5258</v>
      </c>
      <c r="D23" s="13">
        <v>4170</v>
      </c>
      <c r="E23" s="13">
        <v>3076</v>
      </c>
      <c r="F23" s="13">
        <v>4023</v>
      </c>
      <c r="G23" s="13">
        <v>7613</v>
      </c>
      <c r="H23" s="13">
        <v>5580</v>
      </c>
      <c r="I23" s="13">
        <v>968</v>
      </c>
      <c r="J23" s="13">
        <v>1395</v>
      </c>
      <c r="K23" s="11">
        <f t="shared" si="4"/>
        <v>36429</v>
      </c>
    </row>
    <row r="24" spans="1:11" ht="17.25" customHeight="1">
      <c r="A24" s="16" t="s">
        <v>26</v>
      </c>
      <c r="B24" s="13">
        <f>+B25+B26</f>
        <v>156975</v>
      </c>
      <c r="C24" s="13">
        <f aca="true" t="shared" si="7" ref="C24:J24">+C25+C26</f>
        <v>216003</v>
      </c>
      <c r="D24" s="13">
        <f t="shared" si="7"/>
        <v>228823</v>
      </c>
      <c r="E24" s="13">
        <f t="shared" si="7"/>
        <v>145618</v>
      </c>
      <c r="F24" s="13">
        <f t="shared" si="7"/>
        <v>180338</v>
      </c>
      <c r="G24" s="13">
        <f t="shared" si="7"/>
        <v>258276</v>
      </c>
      <c r="H24" s="13">
        <f t="shared" si="7"/>
        <v>127187</v>
      </c>
      <c r="I24" s="13">
        <f t="shared" si="7"/>
        <v>38126</v>
      </c>
      <c r="J24" s="13">
        <f t="shared" si="7"/>
        <v>101235</v>
      </c>
      <c r="K24" s="11">
        <f t="shared" si="4"/>
        <v>1452581</v>
      </c>
    </row>
    <row r="25" spans="1:12" ht="17.25" customHeight="1">
      <c r="A25" s="12" t="s">
        <v>115</v>
      </c>
      <c r="B25" s="13">
        <v>67478</v>
      </c>
      <c r="C25" s="13">
        <v>103402</v>
      </c>
      <c r="D25" s="13">
        <v>116425</v>
      </c>
      <c r="E25" s="13">
        <v>73105</v>
      </c>
      <c r="F25" s="13">
        <v>85287</v>
      </c>
      <c r="G25" s="13">
        <v>114573</v>
      </c>
      <c r="H25" s="13">
        <v>57555</v>
      </c>
      <c r="I25" s="13">
        <v>20964</v>
      </c>
      <c r="J25" s="13">
        <v>48704</v>
      </c>
      <c r="K25" s="11">
        <f t="shared" si="4"/>
        <v>687493</v>
      </c>
      <c r="L25" s="52"/>
    </row>
    <row r="26" spans="1:12" ht="17.25" customHeight="1">
      <c r="A26" s="12" t="s">
        <v>116</v>
      </c>
      <c r="B26" s="13">
        <v>89497</v>
      </c>
      <c r="C26" s="13">
        <v>112601</v>
      </c>
      <c r="D26" s="13">
        <v>112398</v>
      </c>
      <c r="E26" s="13">
        <v>72513</v>
      </c>
      <c r="F26" s="13">
        <v>95051</v>
      </c>
      <c r="G26" s="13">
        <v>143703</v>
      </c>
      <c r="H26" s="13">
        <v>69632</v>
      </c>
      <c r="I26" s="13">
        <v>17162</v>
      </c>
      <c r="J26" s="13">
        <v>52531</v>
      </c>
      <c r="K26" s="11">
        <f t="shared" si="4"/>
        <v>765088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9705</v>
      </c>
      <c r="I27" s="11">
        <v>0</v>
      </c>
      <c r="J27" s="11">
        <v>0</v>
      </c>
      <c r="K27" s="11">
        <f t="shared" si="4"/>
        <v>9705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3712.52</v>
      </c>
      <c r="I35" s="19">
        <v>0</v>
      </c>
      <c r="J35" s="19">
        <v>0</v>
      </c>
      <c r="K35" s="23">
        <f>SUM(B35:J35)</f>
        <v>3712.52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1760833.74</v>
      </c>
      <c r="C47" s="22">
        <f aca="true" t="shared" si="12" ref="C47:H47">+C48+C57</f>
        <v>2510169.1900000004</v>
      </c>
      <c r="D47" s="22">
        <f t="shared" si="12"/>
        <v>2900094.9499999997</v>
      </c>
      <c r="E47" s="22">
        <f t="shared" si="12"/>
        <v>1672401.43</v>
      </c>
      <c r="F47" s="22">
        <f t="shared" si="12"/>
        <v>2237127.1500000004</v>
      </c>
      <c r="G47" s="22">
        <f t="shared" si="12"/>
        <v>3207494.9400000004</v>
      </c>
      <c r="H47" s="22">
        <f t="shared" si="12"/>
        <v>1711407.47</v>
      </c>
      <c r="I47" s="22">
        <f>+I48+I57</f>
        <v>656502.2</v>
      </c>
      <c r="J47" s="22">
        <f>+J48+J57</f>
        <v>1028589.1</v>
      </c>
      <c r="K47" s="22">
        <f>SUM(B47:J47)</f>
        <v>17684620.17</v>
      </c>
    </row>
    <row r="48" spans="1:11" ht="17.25" customHeight="1">
      <c r="A48" s="16" t="s">
        <v>108</v>
      </c>
      <c r="B48" s="23">
        <f>SUM(B49:B56)</f>
        <v>1742109.8699999999</v>
      </c>
      <c r="C48" s="23">
        <f aca="true" t="shared" si="13" ref="C48:J48">SUM(C49:C56)</f>
        <v>2486700.0100000002</v>
      </c>
      <c r="D48" s="23">
        <f t="shared" si="13"/>
        <v>2874683.55</v>
      </c>
      <c r="E48" s="23">
        <f t="shared" si="13"/>
        <v>1650042.51</v>
      </c>
      <c r="F48" s="23">
        <f t="shared" si="13"/>
        <v>2213673.91</v>
      </c>
      <c r="G48" s="23">
        <f t="shared" si="13"/>
        <v>3177979.3200000003</v>
      </c>
      <c r="H48" s="23">
        <f t="shared" si="13"/>
        <v>1691471.29</v>
      </c>
      <c r="I48" s="23">
        <f t="shared" si="13"/>
        <v>656502.2</v>
      </c>
      <c r="J48" s="23">
        <f t="shared" si="13"/>
        <v>1014609.28</v>
      </c>
      <c r="K48" s="23">
        <f aca="true" t="shared" si="14" ref="K48:K57">SUM(B48:J48)</f>
        <v>17507771.94</v>
      </c>
    </row>
    <row r="49" spans="1:11" ht="17.25" customHeight="1">
      <c r="A49" s="34" t="s">
        <v>43</v>
      </c>
      <c r="B49" s="23">
        <f aca="true" t="shared" si="15" ref="B49:H49">ROUND(B30*B7,2)</f>
        <v>1741026.01</v>
      </c>
      <c r="C49" s="23">
        <f t="shared" si="15"/>
        <v>2479332.2</v>
      </c>
      <c r="D49" s="23">
        <f t="shared" si="15"/>
        <v>2872401.69</v>
      </c>
      <c r="E49" s="23">
        <f t="shared" si="15"/>
        <v>1649135.09</v>
      </c>
      <c r="F49" s="23">
        <f t="shared" si="15"/>
        <v>2211921.73</v>
      </c>
      <c r="G49" s="23">
        <f t="shared" si="15"/>
        <v>3175531.97</v>
      </c>
      <c r="H49" s="23">
        <f t="shared" si="15"/>
        <v>1686766.13</v>
      </c>
      <c r="I49" s="23">
        <f>ROUND(I30*I7,2)</f>
        <v>655436.48</v>
      </c>
      <c r="J49" s="23">
        <f>ROUND(J30*J7,2)</f>
        <v>1012392.24</v>
      </c>
      <c r="K49" s="23">
        <f t="shared" si="14"/>
        <v>17483943.54</v>
      </c>
    </row>
    <row r="50" spans="1:11" ht="17.25" customHeight="1">
      <c r="A50" s="34" t="s">
        <v>44</v>
      </c>
      <c r="B50" s="19">
        <v>0</v>
      </c>
      <c r="C50" s="23">
        <f>ROUND(C31*C7,2)</f>
        <v>5511.01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5511.01</v>
      </c>
    </row>
    <row r="51" spans="1:11" ht="17.25" customHeight="1">
      <c r="A51" s="66" t="s">
        <v>104</v>
      </c>
      <c r="B51" s="67">
        <f aca="true" t="shared" si="16" ref="B51:H51">ROUND(B32*B7,2)</f>
        <v>-3007.82</v>
      </c>
      <c r="C51" s="67">
        <f t="shared" si="16"/>
        <v>-3916.92</v>
      </c>
      <c r="D51" s="67">
        <f t="shared" si="16"/>
        <v>-4103.9</v>
      </c>
      <c r="E51" s="67">
        <f t="shared" si="16"/>
        <v>-2537.98</v>
      </c>
      <c r="F51" s="67">
        <f t="shared" si="16"/>
        <v>-3529.34</v>
      </c>
      <c r="G51" s="67">
        <f t="shared" si="16"/>
        <v>-4982.73</v>
      </c>
      <c r="H51" s="67">
        <f t="shared" si="16"/>
        <v>-2722.4</v>
      </c>
      <c r="I51" s="19">
        <v>0</v>
      </c>
      <c r="J51" s="19">
        <v>0</v>
      </c>
      <c r="K51" s="67">
        <f>SUM(B51:J51)</f>
        <v>-24801.09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3712.52</v>
      </c>
      <c r="I53" s="31">
        <f>+I35</f>
        <v>0</v>
      </c>
      <c r="J53" s="31">
        <f>+J35</f>
        <v>0</v>
      </c>
      <c r="K53" s="23">
        <f t="shared" si="14"/>
        <v>3712.52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18723.87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176848.23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-337270.93</v>
      </c>
      <c r="C61" s="35">
        <f t="shared" si="17"/>
        <v>-218876.56000000003</v>
      </c>
      <c r="D61" s="35">
        <f t="shared" si="17"/>
        <v>-250890.11000000002</v>
      </c>
      <c r="E61" s="35">
        <f t="shared" si="17"/>
        <v>-412826.64999999997</v>
      </c>
      <c r="F61" s="35">
        <f t="shared" si="17"/>
        <v>-446024.41</v>
      </c>
      <c r="G61" s="35">
        <f t="shared" si="17"/>
        <v>-420344.61</v>
      </c>
      <c r="H61" s="35">
        <f t="shared" si="17"/>
        <v>-191385.11000000002</v>
      </c>
      <c r="I61" s="35">
        <f t="shared" si="17"/>
        <v>-98213.97</v>
      </c>
      <c r="J61" s="35">
        <f t="shared" si="17"/>
        <v>-67797.62</v>
      </c>
      <c r="K61" s="35">
        <f>SUM(B61:J61)</f>
        <v>-2443629.97</v>
      </c>
    </row>
    <row r="62" spans="1:11" ht="18.75" customHeight="1">
      <c r="A62" s="16" t="s">
        <v>74</v>
      </c>
      <c r="B62" s="35">
        <f aca="true" t="shared" si="18" ref="B62:J62">B63+B64+B65+B66+B67+B68</f>
        <v>-324021.8</v>
      </c>
      <c r="C62" s="35">
        <f t="shared" si="18"/>
        <v>-188010.36000000002</v>
      </c>
      <c r="D62" s="35">
        <f t="shared" si="18"/>
        <v>-230634.15000000002</v>
      </c>
      <c r="E62" s="35">
        <f t="shared" si="18"/>
        <v>-400076.22</v>
      </c>
      <c r="F62" s="35">
        <f t="shared" si="18"/>
        <v>-403332.72</v>
      </c>
      <c r="G62" s="35">
        <f t="shared" si="18"/>
        <v>-366413.67</v>
      </c>
      <c r="H62" s="35">
        <f t="shared" si="18"/>
        <v>-178311.2</v>
      </c>
      <c r="I62" s="35">
        <f t="shared" si="18"/>
        <v>-31342.4</v>
      </c>
      <c r="J62" s="35">
        <f t="shared" si="18"/>
        <v>-58322.4</v>
      </c>
      <c r="K62" s="35">
        <f aca="true" t="shared" si="19" ref="K62:K91">SUM(B62:J62)</f>
        <v>-2180464.92</v>
      </c>
    </row>
    <row r="63" spans="1:11" ht="18.75" customHeight="1">
      <c r="A63" s="12" t="s">
        <v>75</v>
      </c>
      <c r="B63" s="35">
        <f>-ROUND(B9*$D$3,2)</f>
        <v>-138646.8</v>
      </c>
      <c r="C63" s="35">
        <f aca="true" t="shared" si="20" ref="C63:J63">-ROUND(C9*$D$3,2)</f>
        <v>-183946.6</v>
      </c>
      <c r="D63" s="35">
        <f t="shared" si="20"/>
        <v>-159702.6</v>
      </c>
      <c r="E63" s="35">
        <f t="shared" si="20"/>
        <v>-124678</v>
      </c>
      <c r="F63" s="35">
        <f t="shared" si="20"/>
        <v>-141105.4</v>
      </c>
      <c r="G63" s="35">
        <f t="shared" si="20"/>
        <v>-189319.8</v>
      </c>
      <c r="H63" s="35">
        <f t="shared" si="20"/>
        <v>-178311.2</v>
      </c>
      <c r="I63" s="35">
        <f t="shared" si="20"/>
        <v>-31342.4</v>
      </c>
      <c r="J63" s="35">
        <f t="shared" si="20"/>
        <v>-58322.4</v>
      </c>
      <c r="K63" s="35">
        <f t="shared" si="19"/>
        <v>-1205375.1999999997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-1539</v>
      </c>
      <c r="C65" s="35">
        <v>-45.6</v>
      </c>
      <c r="D65" s="35">
        <v>-345.8</v>
      </c>
      <c r="E65" s="35">
        <v>-1417.4</v>
      </c>
      <c r="F65" s="35">
        <v>-950</v>
      </c>
      <c r="G65" s="35">
        <v>-581.4</v>
      </c>
      <c r="H65" s="19">
        <v>0</v>
      </c>
      <c r="I65" s="19">
        <v>0</v>
      </c>
      <c r="J65" s="19">
        <v>0</v>
      </c>
      <c r="K65" s="35">
        <f t="shared" si="19"/>
        <v>-4879.2</v>
      </c>
    </row>
    <row r="66" spans="1:11" ht="18.75" customHeight="1">
      <c r="A66" s="12" t="s">
        <v>105</v>
      </c>
      <c r="B66" s="35">
        <v>-8447.4</v>
      </c>
      <c r="C66" s="35">
        <v>-1455.4</v>
      </c>
      <c r="D66" s="35">
        <v>-2751.2</v>
      </c>
      <c r="E66" s="35">
        <v>-4233.2</v>
      </c>
      <c r="F66" s="35">
        <v>-2819.6</v>
      </c>
      <c r="G66" s="35">
        <v>-1995</v>
      </c>
      <c r="H66" s="19">
        <v>0</v>
      </c>
      <c r="I66" s="19">
        <v>0</v>
      </c>
      <c r="J66" s="19">
        <v>0</v>
      </c>
      <c r="K66" s="35">
        <f t="shared" si="19"/>
        <v>-21701.8</v>
      </c>
    </row>
    <row r="67" spans="1:11" ht="18.75" customHeight="1">
      <c r="A67" s="12" t="s">
        <v>52</v>
      </c>
      <c r="B67" s="35">
        <v>-175388.6</v>
      </c>
      <c r="C67" s="35">
        <v>-2562.76</v>
      </c>
      <c r="D67" s="35">
        <v>-67834.55</v>
      </c>
      <c r="E67" s="35">
        <v>-269747.62</v>
      </c>
      <c r="F67" s="35">
        <v>-258457.72</v>
      </c>
      <c r="G67" s="35">
        <v>-174517.47</v>
      </c>
      <c r="H67" s="19">
        <v>0</v>
      </c>
      <c r="I67" s="19">
        <v>0</v>
      </c>
      <c r="J67" s="19">
        <v>0</v>
      </c>
      <c r="K67" s="35">
        <f t="shared" si="19"/>
        <v>-948508.72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-30866.2</v>
      </c>
      <c r="D69" s="67">
        <f t="shared" si="21"/>
        <v>-20255.96</v>
      </c>
      <c r="E69" s="67">
        <f t="shared" si="21"/>
        <v>-12750.43</v>
      </c>
      <c r="F69" s="67">
        <f t="shared" si="21"/>
        <v>-42691.69</v>
      </c>
      <c r="G69" s="67">
        <f t="shared" si="21"/>
        <v>-53930.94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-263165.05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-11556.09</v>
      </c>
      <c r="D77" s="19">
        <v>0</v>
      </c>
      <c r="E77" s="19">
        <v>0</v>
      </c>
      <c r="F77" s="19">
        <v>-24789.3</v>
      </c>
      <c r="G77" s="19">
        <v>-26224.47</v>
      </c>
      <c r="H77" s="19">
        <v>0</v>
      </c>
      <c r="I77" s="19">
        <v>0</v>
      </c>
      <c r="J77" s="19">
        <v>0</v>
      </c>
      <c r="K77" s="19">
        <f t="shared" si="19"/>
        <v>-62569.86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1423562.81</v>
      </c>
      <c r="C104" s="24">
        <f t="shared" si="22"/>
        <v>2291292.6300000004</v>
      </c>
      <c r="D104" s="24">
        <f t="shared" si="22"/>
        <v>2649204.84</v>
      </c>
      <c r="E104" s="24">
        <f t="shared" si="22"/>
        <v>1259574.78</v>
      </c>
      <c r="F104" s="24">
        <f t="shared" si="22"/>
        <v>1791102.7400000002</v>
      </c>
      <c r="G104" s="24">
        <f t="shared" si="22"/>
        <v>2787150.3300000005</v>
      </c>
      <c r="H104" s="24">
        <f t="shared" si="22"/>
        <v>1520022.36</v>
      </c>
      <c r="I104" s="24">
        <f>+I105+I106</f>
        <v>558288.23</v>
      </c>
      <c r="J104" s="24">
        <f>+J105+J106</f>
        <v>960791.48</v>
      </c>
      <c r="K104" s="48">
        <f>SUM(B104:J104)</f>
        <v>15240990.200000001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1404838.94</v>
      </c>
      <c r="C105" s="24">
        <f t="shared" si="23"/>
        <v>2267823.45</v>
      </c>
      <c r="D105" s="24">
        <f t="shared" si="23"/>
        <v>2623793.44</v>
      </c>
      <c r="E105" s="24">
        <f t="shared" si="23"/>
        <v>1237215.86</v>
      </c>
      <c r="F105" s="24">
        <f t="shared" si="23"/>
        <v>1767649.5000000002</v>
      </c>
      <c r="G105" s="24">
        <f t="shared" si="23"/>
        <v>2757634.7100000004</v>
      </c>
      <c r="H105" s="24">
        <f t="shared" si="23"/>
        <v>1500086.1800000002</v>
      </c>
      <c r="I105" s="24">
        <f t="shared" si="23"/>
        <v>558288.23</v>
      </c>
      <c r="J105" s="24">
        <f t="shared" si="23"/>
        <v>946811.66</v>
      </c>
      <c r="K105" s="48">
        <f>SUM(B105:J105)</f>
        <v>15064141.970000003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18723.87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176848.23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15240990.180000003</v>
      </c>
      <c r="L112" s="54"/>
    </row>
    <row r="113" spans="1:11" ht="18.75" customHeight="1">
      <c r="A113" s="26" t="s">
        <v>70</v>
      </c>
      <c r="B113" s="27">
        <v>185628.85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185628.85</v>
      </c>
    </row>
    <row r="114" spans="1:11" ht="18.75" customHeight="1">
      <c r="A114" s="26" t="s">
        <v>71</v>
      </c>
      <c r="B114" s="27">
        <v>1237933.96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1237933.96</v>
      </c>
    </row>
    <row r="115" spans="1:11" ht="18.75" customHeight="1">
      <c r="A115" s="26" t="s">
        <v>72</v>
      </c>
      <c r="B115" s="40">
        <v>0</v>
      </c>
      <c r="C115" s="27">
        <f>+C104</f>
        <v>2291292.6300000004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2291292.6300000004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2649204.84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2649204.84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1133617.3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1133617.3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125957.48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125957.48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382250.84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382250.84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705772.74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705772.74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79805.95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79805.95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623273.21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623273.21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825600.36</v>
      </c>
      <c r="H123" s="40">
        <v>0</v>
      </c>
      <c r="I123" s="40">
        <v>0</v>
      </c>
      <c r="J123" s="40">
        <v>0</v>
      </c>
      <c r="K123" s="41">
        <f t="shared" si="25"/>
        <v>825600.36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64418.82</v>
      </c>
      <c r="H124" s="40">
        <v>0</v>
      </c>
      <c r="I124" s="40">
        <v>0</v>
      </c>
      <c r="J124" s="40">
        <v>0</v>
      </c>
      <c r="K124" s="41">
        <f t="shared" si="25"/>
        <v>64418.82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395766.73</v>
      </c>
      <c r="H125" s="40">
        <v>0</v>
      </c>
      <c r="I125" s="40">
        <v>0</v>
      </c>
      <c r="J125" s="40">
        <v>0</v>
      </c>
      <c r="K125" s="41">
        <f t="shared" si="25"/>
        <v>395766.73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404374.92</v>
      </c>
      <c r="H126" s="40">
        <v>0</v>
      </c>
      <c r="I126" s="40">
        <v>0</v>
      </c>
      <c r="J126" s="40">
        <v>0</v>
      </c>
      <c r="K126" s="41">
        <f t="shared" si="25"/>
        <v>404374.92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1096989.49</v>
      </c>
      <c r="H127" s="40">
        <v>0</v>
      </c>
      <c r="I127" s="40">
        <v>0</v>
      </c>
      <c r="J127" s="40">
        <v>0</v>
      </c>
      <c r="K127" s="41">
        <f t="shared" si="25"/>
        <v>1096989.49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548865.14</v>
      </c>
      <c r="I128" s="40">
        <v>0</v>
      </c>
      <c r="J128" s="40">
        <v>0</v>
      </c>
      <c r="K128" s="41">
        <f t="shared" si="25"/>
        <v>548865.14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971157.22</v>
      </c>
      <c r="I129" s="40">
        <v>0</v>
      </c>
      <c r="J129" s="40">
        <v>0</v>
      </c>
      <c r="K129" s="41">
        <f t="shared" si="25"/>
        <v>971157.22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558288.23</v>
      </c>
      <c r="J130" s="40">
        <v>0</v>
      </c>
      <c r="K130" s="41">
        <f t="shared" si="25"/>
        <v>558288.23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960791.47</v>
      </c>
      <c r="K131" s="44">
        <f t="shared" si="25"/>
        <v>960791.47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0.010000000009313226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2017-04-03T18:52:47Z</dcterms:modified>
  <cp:category/>
  <cp:version/>
  <cp:contentType/>
  <cp:contentStatus/>
</cp:coreProperties>
</file>