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<sst xmlns="http://schemas.openxmlformats.org/spreadsheetml/2006/main" count="135" uniqueCount="135">
  <si>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</si>
  <si>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</si>
  <si>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</si>
  <si>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</si>
  <si>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</si>
  <si>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</si>
  <si>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</si>
  <si>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</si>
  <si>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</si>
  <si>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</si>
  <si>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</si>
  <si>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</si>
  <si>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</si>
  <si>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</si>
  <si>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</si>
  <si>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</si>
  <si>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</si>
  <si>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</si>
  <si>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</si>
  <si>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</si>
  <si>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</si>
  <si>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</si>
  <si>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</si>
  <si>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</si>
  <si>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</si>
  <si>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</si>
  <si>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</si>
  <si>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</si>
  <si>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</si>
  <si>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</si>
  <si>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</si>
  <si>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</si>
  <si>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</si>
  <si>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</si>
  <si>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</si>
  <si>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</si>
  <si>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</si>
  <si>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</si>
  <si>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</si>
  <si>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</si>
  <si>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</si>
  <si>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</si>
  <si>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</si>
  <si>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</si>
  <si>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</si>
  <si>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</si>
  <si>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</si>
  <si>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</si>
  <si>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</si>
  <si>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</si>
  <si>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</si>
  <si>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</si>
  <si>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</si>
  <si>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</si>
  <si>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</si>
  <si>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</si>
  <si>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</si>
  <si>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</si>
  <si>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</si>
  <si>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</si>
  <si>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</si>
  <si>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</si>
  <si>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</si>
  <si>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</si>
  <si>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</si>
  <si>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</si>
  <si>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</si>
  <si>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</si>
  <si>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</si>
  <si>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</si>
  <si>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</si>
  <si>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</si>
  <si>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</si>
  <si>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</si>
  <si>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</si>
  <si>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</si>
  <si>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</si>
  <si>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</si>
  <si>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</si>
  <si>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</si>
  <si>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</si>
  <si>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</si>
  <si>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</si>
  <si>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</si>
  <si>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</si>
  <si>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</si>
  <si>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</si>
  <si>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</si>
  <si>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</si>
  <si>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</si>
  <si>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</si>
  <si>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</si>
  <si>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</si>
  <si>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</si>
  <si>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</si>
  <si>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</si>
  <si>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</si>
  <si>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</si>
  <si>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</si>
  <si>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</si>
  <si>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</si>
  <si>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</si>
  <si>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</si>
  <si>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</si>
  <si>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</si>
  <si>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</si>
  <si>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</si>
  <si>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</si>
  <si>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</si>
  <si>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</si>
  <si>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</si>
  <si>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</si>
  <si>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</si>
  <si>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</si>
  <si>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</si>
  <si>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</si>
  <si>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</si>
  <si>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</si>
  <si>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</si>
  <si>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</si>
  <si>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</si>
  <si>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</si>
  <si>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</si>
  <si>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</si>
  <si>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</si>
  <si>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</si>
  <si>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</si>
  <si>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</si>
  <si>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</si>
  <si>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</si>
  <si>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</si>
  <si>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</si>
  <si>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</si>
  <si>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</si>
  <si>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19/03/17 - VENCIMENTO 29/03/17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</si>
</sst>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6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168346</v>
      </c>
      <c r="C7" s="9">
        <f t="shared" si="0"/>
        <v>225771</v>
      </c>
      <c r="D7" s="9">
        <f t="shared" si="0"/>
        <v>250659</v>
      </c>
      <c r="E7" s="9">
        <f t="shared" si="0"/>
        <v>137715</v>
      </c>
      <c r="F7" s="9">
        <f t="shared" si="0"/>
        <v>226919</v>
      </c>
      <c r="G7" s="9">
        <f t="shared" si="0"/>
        <v>377405</v>
      </c>
      <c r="H7" s="9">
        <f t="shared" si="0"/>
        <v>136069</v>
      </c>
      <c r="I7" s="9">
        <f t="shared" si="0"/>
        <v>26660</v>
      </c>
      <c r="J7" s="9">
        <f t="shared" si="0"/>
        <v>117887</v>
      </c>
      <c r="K7" s="9">
        <f t="shared" si="0"/>
        <v>1667431</v>
      </c>
      <c r="L7" s="52"/>
    </row>
    <row r="8" spans="1:11" ht="17.25" customHeight="1">
      <c r="A8" s="10" t="s">
        <v>97</v>
      </c>
      <c r="B8" s="11">
        <f>B9+B12+B16</f>
        <v>80584</v>
      </c>
      <c r="C8" s="11">
        <f aca="true" t="shared" si="1" ref="C8:J8">C9+C12+C16</f>
        <v>112906</v>
      </c>
      <c r="D8" s="11">
        <f t="shared" si="1"/>
        <v>117040</v>
      </c>
      <c r="E8" s="11">
        <f t="shared" si="1"/>
        <v>68100</v>
      </c>
      <c r="F8" s="11">
        <f t="shared" si="1"/>
        <v>107139</v>
      </c>
      <c r="G8" s="11">
        <f t="shared" si="1"/>
        <v>183601</v>
      </c>
      <c r="H8" s="11">
        <f t="shared" si="1"/>
        <v>74599</v>
      </c>
      <c r="I8" s="11">
        <f t="shared" si="1"/>
        <v>11656</v>
      </c>
      <c r="J8" s="11">
        <f t="shared" si="1"/>
        <v>55531</v>
      </c>
      <c r="K8" s="11">
        <f>SUM(B8:J8)</f>
        <v>811156</v>
      </c>
    </row>
    <row r="9" spans="1:11" ht="17.25" customHeight="1">
      <c r="A9" s="15" t="s">
        <v>16</v>
      </c>
      <c r="B9" s="13">
        <f>+B10+B11</f>
        <v>13822</v>
      </c>
      <c r="C9" s="13">
        <f aca="true" t="shared" si="2" ref="C9:J9">+C10+C11</f>
        <v>20877</v>
      </c>
      <c r="D9" s="13">
        <f t="shared" si="2"/>
        <v>20212</v>
      </c>
      <c r="E9" s="13">
        <f t="shared" si="2"/>
        <v>11905</v>
      </c>
      <c r="F9" s="13">
        <f t="shared" si="2"/>
        <v>15379</v>
      </c>
      <c r="G9" s="13">
        <f t="shared" si="2"/>
        <v>20549</v>
      </c>
      <c r="H9" s="13">
        <f t="shared" si="2"/>
        <v>14033</v>
      </c>
      <c r="I9" s="13">
        <f t="shared" si="2"/>
        <v>2496</v>
      </c>
      <c r="J9" s="13">
        <f t="shared" si="2"/>
        <v>9568</v>
      </c>
      <c r="K9" s="11">
        <f>SUM(B9:J9)</f>
        <v>128841</v>
      </c>
    </row>
    <row r="10" spans="1:11" ht="17.25" customHeight="1">
      <c r="A10" s="29" t="s">
        <v>17</v>
      </c>
      <c r="B10" s="13">
        <v>13822</v>
      </c>
      <c r="C10" s="13">
        <v>20877</v>
      </c>
      <c r="D10" s="13">
        <v>20212</v>
      </c>
      <c r="E10" s="13">
        <v>11905</v>
      </c>
      <c r="F10" s="13">
        <v>15379</v>
      </c>
      <c r="G10" s="13">
        <v>20549</v>
      </c>
      <c r="H10" s="13">
        <v>14033</v>
      </c>
      <c r="I10" s="13">
        <v>2496</v>
      </c>
      <c r="J10" s="13">
        <v>9568</v>
      </c>
      <c r="K10" s="11">
        <f>SUM(B10:J10)</f>
        <v>128841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54135</v>
      </c>
      <c r="C12" s="17">
        <f t="shared" si="3"/>
        <v>76083</v>
      </c>
      <c r="D12" s="17">
        <f t="shared" si="3"/>
        <v>79412</v>
      </c>
      <c r="E12" s="17">
        <f t="shared" si="3"/>
        <v>46653</v>
      </c>
      <c r="F12" s="17">
        <f t="shared" si="3"/>
        <v>72670</v>
      </c>
      <c r="G12" s="17">
        <f t="shared" si="3"/>
        <v>127425</v>
      </c>
      <c r="H12" s="17">
        <f t="shared" si="3"/>
        <v>50531</v>
      </c>
      <c r="I12" s="17">
        <f t="shared" si="3"/>
        <v>7371</v>
      </c>
      <c r="J12" s="17">
        <f t="shared" si="3"/>
        <v>37632</v>
      </c>
      <c r="K12" s="11">
        <f aca="true" t="shared" si="4" ref="K12:K27">SUM(B12:J12)</f>
        <v>551912</v>
      </c>
    </row>
    <row r="13" spans="1:13" ht="17.25" customHeight="1">
      <c r="A13" s="14" t="s">
        <v>19</v>
      </c>
      <c r="B13" s="13">
        <v>25920</v>
      </c>
      <c r="C13" s="13">
        <v>39387</v>
      </c>
      <c r="D13" s="13">
        <v>41471</v>
      </c>
      <c r="E13" s="13">
        <v>24424</v>
      </c>
      <c r="F13" s="13">
        <v>34486</v>
      </c>
      <c r="G13" s="13">
        <v>55881</v>
      </c>
      <c r="H13" s="13">
        <v>22289</v>
      </c>
      <c r="I13" s="13">
        <v>4200</v>
      </c>
      <c r="J13" s="13">
        <v>19945</v>
      </c>
      <c r="K13" s="11">
        <f t="shared" si="4"/>
        <v>268003</v>
      </c>
      <c r="L13" s="52"/>
      <c r="M13" s="53"/>
    </row>
    <row r="14" spans="1:12" ht="17.25" customHeight="1">
      <c r="A14" s="14" t="s">
        <v>20</v>
      </c>
      <c r="B14" s="13">
        <v>26955</v>
      </c>
      <c r="C14" s="13">
        <v>34863</v>
      </c>
      <c r="D14" s="13">
        <v>36583</v>
      </c>
      <c r="E14" s="13">
        <v>21099</v>
      </c>
      <c r="F14" s="13">
        <v>36823</v>
      </c>
      <c r="G14" s="13">
        <v>69361</v>
      </c>
      <c r="H14" s="13">
        <v>26494</v>
      </c>
      <c r="I14" s="13">
        <v>2999</v>
      </c>
      <c r="J14" s="13">
        <v>17171</v>
      </c>
      <c r="K14" s="11">
        <f t="shared" si="4"/>
        <v>272348</v>
      </c>
      <c r="L14" s="52"/>
    </row>
    <row r="15" spans="1:11" ht="17.25" customHeight="1">
      <c r="A15" s="14" t="s">
        <v>21</v>
      </c>
      <c r="B15" s="13">
        <v>1260</v>
      </c>
      <c r="C15" s="13">
        <v>1833</v>
      </c>
      <c r="D15" s="13">
        <v>1358</v>
      </c>
      <c r="E15" s="13">
        <v>1130</v>
      </c>
      <c r="F15" s="13">
        <v>1361</v>
      </c>
      <c r="G15" s="13">
        <v>2183</v>
      </c>
      <c r="H15" s="13">
        <v>1748</v>
      </c>
      <c r="I15" s="13">
        <v>172</v>
      </c>
      <c r="J15" s="13">
        <v>516</v>
      </c>
      <c r="K15" s="11">
        <f t="shared" si="4"/>
        <v>11561</v>
      </c>
    </row>
    <row r="16" spans="1:11" ht="17.25" customHeight="1">
      <c r="A16" s="15" t="s">
        <v>93</v>
      </c>
      <c r="B16" s="13">
        <f>B17+B18+B19</f>
        <v>12627</v>
      </c>
      <c r="C16" s="13">
        <f aca="true" t="shared" si="5" ref="C16:J16">C17+C18+C19</f>
        <v>15946</v>
      </c>
      <c r="D16" s="13">
        <f t="shared" si="5"/>
        <v>17416</v>
      </c>
      <c r="E16" s="13">
        <f t="shared" si="5"/>
        <v>9542</v>
      </c>
      <c r="F16" s="13">
        <f t="shared" si="5"/>
        <v>19090</v>
      </c>
      <c r="G16" s="13">
        <f t="shared" si="5"/>
        <v>35627</v>
      </c>
      <c r="H16" s="13">
        <f t="shared" si="5"/>
        <v>10035</v>
      </c>
      <c r="I16" s="13">
        <f t="shared" si="5"/>
        <v>1789</v>
      </c>
      <c r="J16" s="13">
        <f t="shared" si="5"/>
        <v>8331</v>
      </c>
      <c r="K16" s="11">
        <f t="shared" si="4"/>
        <v>130403</v>
      </c>
    </row>
    <row r="17" spans="1:11" ht="17.25" customHeight="1">
      <c r="A17" s="14" t="s">
        <v>94</v>
      </c>
      <c r="B17" s="13">
        <v>7470</v>
      </c>
      <c r="C17" s="13">
        <v>9965</v>
      </c>
      <c r="D17" s="13">
        <v>10165</v>
      </c>
      <c r="E17" s="13">
        <v>5679</v>
      </c>
      <c r="F17" s="13">
        <v>11309</v>
      </c>
      <c r="G17" s="13">
        <v>18480</v>
      </c>
      <c r="H17" s="13">
        <v>5831</v>
      </c>
      <c r="I17" s="13">
        <v>1118</v>
      </c>
      <c r="J17" s="13">
        <v>4722</v>
      </c>
      <c r="K17" s="11">
        <f t="shared" si="4"/>
        <v>74739</v>
      </c>
    </row>
    <row r="18" spans="1:11" ht="17.25" customHeight="1">
      <c r="A18" s="14" t="s">
        <v>95</v>
      </c>
      <c r="B18" s="13">
        <v>4976</v>
      </c>
      <c r="C18" s="13">
        <v>5741</v>
      </c>
      <c r="D18" s="13">
        <v>7110</v>
      </c>
      <c r="E18" s="13">
        <v>3740</v>
      </c>
      <c r="F18" s="13">
        <v>7630</v>
      </c>
      <c r="G18" s="13">
        <v>16891</v>
      </c>
      <c r="H18" s="13">
        <v>4088</v>
      </c>
      <c r="I18" s="13">
        <v>651</v>
      </c>
      <c r="J18" s="13">
        <v>3564</v>
      </c>
      <c r="K18" s="11">
        <f t="shared" si="4"/>
        <v>54391</v>
      </c>
    </row>
    <row r="19" spans="1:11" ht="17.25" customHeight="1">
      <c r="A19" s="14" t="s">
        <v>96</v>
      </c>
      <c r="B19" s="13">
        <v>181</v>
      </c>
      <c r="C19" s="13">
        <v>240</v>
      </c>
      <c r="D19" s="13">
        <v>141</v>
      </c>
      <c r="E19" s="13">
        <v>123</v>
      </c>
      <c r="F19" s="13">
        <v>151</v>
      </c>
      <c r="G19" s="13">
        <v>256</v>
      </c>
      <c r="H19" s="13">
        <v>116</v>
      </c>
      <c r="I19" s="13">
        <v>20</v>
      </c>
      <c r="J19" s="13">
        <v>45</v>
      </c>
      <c r="K19" s="11">
        <f t="shared" si="4"/>
        <v>1273</v>
      </c>
    </row>
    <row r="20" spans="1:11" ht="17.25" customHeight="1">
      <c r="A20" s="16" t="s">
        <v>22</v>
      </c>
      <c r="B20" s="11">
        <f>+B21+B22+B23</f>
        <v>43870</v>
      </c>
      <c r="C20" s="11">
        <f aca="true" t="shared" si="6" ref="C20:J20">+C21+C22+C23</f>
        <v>50779</v>
      </c>
      <c r="D20" s="11">
        <f t="shared" si="6"/>
        <v>62310</v>
      </c>
      <c r="E20" s="11">
        <f t="shared" si="6"/>
        <v>31427</v>
      </c>
      <c r="F20" s="11">
        <f t="shared" si="6"/>
        <v>65974</v>
      </c>
      <c r="G20" s="11">
        <f t="shared" si="6"/>
        <v>120672</v>
      </c>
      <c r="H20" s="11">
        <f t="shared" si="6"/>
        <v>32689</v>
      </c>
      <c r="I20" s="11">
        <f t="shared" si="6"/>
        <v>6644</v>
      </c>
      <c r="J20" s="11">
        <f t="shared" si="6"/>
        <v>26708</v>
      </c>
      <c r="K20" s="11">
        <f t="shared" si="4"/>
        <v>441073</v>
      </c>
    </row>
    <row r="21" spans="1:12" ht="17.25" customHeight="1">
      <c r="A21" s="12" t="s">
        <v>23</v>
      </c>
      <c r="B21" s="13">
        <v>24788</v>
      </c>
      <c r="C21" s="13">
        <v>31307</v>
      </c>
      <c r="D21" s="13">
        <v>38474</v>
      </c>
      <c r="E21" s="13">
        <v>19297</v>
      </c>
      <c r="F21" s="13">
        <v>36227</v>
      </c>
      <c r="G21" s="13">
        <v>59386</v>
      </c>
      <c r="H21" s="13">
        <v>18265</v>
      </c>
      <c r="I21" s="13">
        <v>4354</v>
      </c>
      <c r="J21" s="13">
        <v>16125</v>
      </c>
      <c r="K21" s="11">
        <f t="shared" si="4"/>
        <v>248223</v>
      </c>
      <c r="L21" s="52"/>
    </row>
    <row r="22" spans="1:12" ht="17.25" customHeight="1">
      <c r="A22" s="12" t="s">
        <v>24</v>
      </c>
      <c r="B22" s="13">
        <v>18488</v>
      </c>
      <c r="C22" s="13">
        <v>18735</v>
      </c>
      <c r="D22" s="13">
        <v>23255</v>
      </c>
      <c r="E22" s="13">
        <v>11750</v>
      </c>
      <c r="F22" s="13">
        <v>29057</v>
      </c>
      <c r="G22" s="13">
        <v>60093</v>
      </c>
      <c r="H22" s="13">
        <v>13859</v>
      </c>
      <c r="I22" s="13">
        <v>2208</v>
      </c>
      <c r="J22" s="13">
        <v>10340</v>
      </c>
      <c r="K22" s="11">
        <f t="shared" si="4"/>
        <v>187785</v>
      </c>
      <c r="L22" s="52"/>
    </row>
    <row r="23" spans="1:11" ht="17.25" customHeight="1">
      <c r="A23" s="12" t="s">
        <v>25</v>
      </c>
      <c r="B23" s="13">
        <v>594</v>
      </c>
      <c r="C23" s="13">
        <v>737</v>
      </c>
      <c r="D23" s="13">
        <v>581</v>
      </c>
      <c r="E23" s="13">
        <v>380</v>
      </c>
      <c r="F23" s="13">
        <v>690</v>
      </c>
      <c r="G23" s="13">
        <v>1193</v>
      </c>
      <c r="H23" s="13">
        <v>565</v>
      </c>
      <c r="I23" s="13">
        <v>82</v>
      </c>
      <c r="J23" s="13">
        <v>243</v>
      </c>
      <c r="K23" s="11">
        <f t="shared" si="4"/>
        <v>5065</v>
      </c>
    </row>
    <row r="24" spans="1:11" ht="17.25" customHeight="1">
      <c r="A24" s="16" t="s">
        <v>26</v>
      </c>
      <c r="B24" s="13">
        <f>+B25+B26</f>
        <v>43892</v>
      </c>
      <c r="C24" s="13">
        <f aca="true" t="shared" si="7" ref="C24:J24">+C25+C26</f>
        <v>62086</v>
      </c>
      <c r="D24" s="13">
        <f t="shared" si="7"/>
        <v>71309</v>
      </c>
      <c r="E24" s="13">
        <f t="shared" si="7"/>
        <v>38188</v>
      </c>
      <c r="F24" s="13">
        <f t="shared" si="7"/>
        <v>53806</v>
      </c>
      <c r="G24" s="13">
        <f t="shared" si="7"/>
        <v>73132</v>
      </c>
      <c r="H24" s="13">
        <f t="shared" si="7"/>
        <v>27955</v>
      </c>
      <c r="I24" s="13">
        <f t="shared" si="7"/>
        <v>8360</v>
      </c>
      <c r="J24" s="13">
        <f t="shared" si="7"/>
        <v>35648</v>
      </c>
      <c r="K24" s="11">
        <f t="shared" si="4"/>
        <v>414376</v>
      </c>
    </row>
    <row r="25" spans="1:12" ht="17.25" customHeight="1">
      <c r="A25" s="12" t="s">
        <v>115</v>
      </c>
      <c r="B25" s="13">
        <v>24232</v>
      </c>
      <c r="C25" s="13">
        <v>35975</v>
      </c>
      <c r="D25" s="13">
        <v>44195</v>
      </c>
      <c r="E25" s="13">
        <v>24024</v>
      </c>
      <c r="F25" s="13">
        <v>30414</v>
      </c>
      <c r="G25" s="13">
        <v>37805</v>
      </c>
      <c r="H25" s="13">
        <v>15725</v>
      </c>
      <c r="I25" s="13">
        <v>5872</v>
      </c>
      <c r="J25" s="13">
        <v>20607</v>
      </c>
      <c r="K25" s="11">
        <f t="shared" si="4"/>
        <v>238849</v>
      </c>
      <c r="L25" s="52"/>
    </row>
    <row r="26" spans="1:12" ht="17.25" customHeight="1">
      <c r="A26" s="12" t="s">
        <v>116</v>
      </c>
      <c r="B26" s="13">
        <v>19660</v>
      </c>
      <c r="C26" s="13">
        <v>26111</v>
      </c>
      <c r="D26" s="13">
        <v>27114</v>
      </c>
      <c r="E26" s="13">
        <v>14164</v>
      </c>
      <c r="F26" s="13">
        <v>23392</v>
      </c>
      <c r="G26" s="13">
        <v>35327</v>
      </c>
      <c r="H26" s="13">
        <v>12230</v>
      </c>
      <c r="I26" s="13">
        <v>2488</v>
      </c>
      <c r="J26" s="13">
        <v>15041</v>
      </c>
      <c r="K26" s="11">
        <f t="shared" si="4"/>
        <v>175527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826</v>
      </c>
      <c r="I27" s="11">
        <v>0</v>
      </c>
      <c r="J27" s="11">
        <v>0</v>
      </c>
      <c r="K27" s="11">
        <f t="shared" si="4"/>
        <v>826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29018.56</v>
      </c>
      <c r="I35" s="19">
        <v>0</v>
      </c>
      <c r="J35" s="19">
        <v>0</v>
      </c>
      <c r="K35" s="23">
        <f>SUM(B35:J35)</f>
        <v>29018.56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489653.74000000005</v>
      </c>
      <c r="C47" s="22">
        <f aca="true" t="shared" si="12" ref="C47:H47">+C48+C57</f>
        <v>729944.46</v>
      </c>
      <c r="D47" s="22">
        <f t="shared" si="12"/>
        <v>907750.1</v>
      </c>
      <c r="E47" s="22">
        <f t="shared" si="12"/>
        <v>435054.67000000004</v>
      </c>
      <c r="F47" s="22">
        <f t="shared" si="12"/>
        <v>696080.85</v>
      </c>
      <c r="G47" s="22">
        <f t="shared" si="12"/>
        <v>973513.95</v>
      </c>
      <c r="H47" s="22">
        <f t="shared" si="12"/>
        <v>439854.12</v>
      </c>
      <c r="I47" s="22">
        <f>+I48+I57</f>
        <v>135733.38</v>
      </c>
      <c r="J47" s="22">
        <f>+J48+J57</f>
        <v>369586.72</v>
      </c>
      <c r="K47" s="22">
        <f>SUM(B47:J47)</f>
        <v>5177171.989999999</v>
      </c>
    </row>
    <row r="48" spans="1:11" ht="17.25" customHeight="1">
      <c r="A48" s="16" t="s">
        <v>108</v>
      </c>
      <c r="B48" s="23">
        <f>SUM(B49:B56)</f>
        <v>471016.15</v>
      </c>
      <c r="C48" s="23">
        <f aca="true" t="shared" si="13" ref="C48:J48">SUM(C49:C56)</f>
        <v>706475.2799999999</v>
      </c>
      <c r="D48" s="23">
        <f t="shared" si="13"/>
        <v>882338.7</v>
      </c>
      <c r="E48" s="23">
        <f t="shared" si="13"/>
        <v>412695.75000000006</v>
      </c>
      <c r="F48" s="23">
        <f t="shared" si="13"/>
        <v>672627.61</v>
      </c>
      <c r="G48" s="23">
        <f t="shared" si="13"/>
        <v>943998.33</v>
      </c>
      <c r="H48" s="23">
        <f t="shared" si="13"/>
        <v>419917.94</v>
      </c>
      <c r="I48" s="23">
        <f t="shared" si="13"/>
        <v>135733.38</v>
      </c>
      <c r="J48" s="23">
        <f t="shared" si="13"/>
        <v>355606.89999999997</v>
      </c>
      <c r="K48" s="23">
        <f aca="true" t="shared" si="14" ref="K48:K57">SUM(B48:J48)</f>
        <v>5000410.04</v>
      </c>
    </row>
    <row r="49" spans="1:11" ht="17.25" customHeight="1">
      <c r="A49" s="34" t="s">
        <v>43</v>
      </c>
      <c r="B49" s="23">
        <f aca="true" t="shared" si="15" ref="B49:H49">ROUND(B30*B7,2)</f>
        <v>467732.53</v>
      </c>
      <c r="C49" s="23">
        <f t="shared" si="15"/>
        <v>700251.33</v>
      </c>
      <c r="D49" s="23">
        <f t="shared" si="15"/>
        <v>877206.24</v>
      </c>
      <c r="E49" s="23">
        <f t="shared" si="15"/>
        <v>409881.15</v>
      </c>
      <c r="F49" s="23">
        <f t="shared" si="15"/>
        <v>668412.61</v>
      </c>
      <c r="G49" s="23">
        <f t="shared" si="15"/>
        <v>938040.13</v>
      </c>
      <c r="H49" s="23">
        <f t="shared" si="15"/>
        <v>387810.26</v>
      </c>
      <c r="I49" s="23">
        <f>ROUND(I30*I7,2)</f>
        <v>134667.66</v>
      </c>
      <c r="J49" s="23">
        <f>ROUND(J30*J7,2)</f>
        <v>353389.86</v>
      </c>
      <c r="K49" s="23">
        <f t="shared" si="14"/>
        <v>4937391.7700000005</v>
      </c>
    </row>
    <row r="50" spans="1:11" ht="17.25" customHeight="1">
      <c r="A50" s="34" t="s">
        <v>44</v>
      </c>
      <c r="B50" s="19">
        <v>0</v>
      </c>
      <c r="C50" s="23">
        <f>ROUND(C31*C7,2)</f>
        <v>1556.51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1556.51</v>
      </c>
    </row>
    <row r="51" spans="1:11" ht="17.25" customHeight="1">
      <c r="A51" s="66" t="s">
        <v>104</v>
      </c>
      <c r="B51" s="67">
        <f aca="true" t="shared" si="16" ref="B51:H51">ROUND(B32*B7,2)</f>
        <v>-808.06</v>
      </c>
      <c r="C51" s="67">
        <f t="shared" si="16"/>
        <v>-1106.28</v>
      </c>
      <c r="D51" s="67">
        <f t="shared" si="16"/>
        <v>-1253.3</v>
      </c>
      <c r="E51" s="67">
        <f t="shared" si="16"/>
        <v>-630.8</v>
      </c>
      <c r="F51" s="67">
        <f t="shared" si="16"/>
        <v>-1066.52</v>
      </c>
      <c r="G51" s="67">
        <f t="shared" si="16"/>
        <v>-1471.88</v>
      </c>
      <c r="H51" s="67">
        <f t="shared" si="16"/>
        <v>-625.92</v>
      </c>
      <c r="I51" s="19">
        <v>0</v>
      </c>
      <c r="J51" s="19">
        <v>0</v>
      </c>
      <c r="K51" s="67">
        <f>SUM(B51:J51)</f>
        <v>-6962.759999999999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29018.56</v>
      </c>
      <c r="I53" s="31">
        <f>+I35</f>
        <v>0</v>
      </c>
      <c r="J53" s="31">
        <f>+J35</f>
        <v>0</v>
      </c>
      <c r="K53" s="23">
        <f t="shared" si="14"/>
        <v>29018.56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18637.59</v>
      </c>
      <c r="C57" s="36">
        <v>23469.18</v>
      </c>
      <c r="D57" s="36">
        <v>25411.4</v>
      </c>
      <c r="E57" s="36">
        <v>22358.92</v>
      </c>
      <c r="F57" s="36">
        <v>23453.24</v>
      </c>
      <c r="G57" s="36">
        <v>29515.62</v>
      </c>
      <c r="H57" s="36">
        <v>19936.18</v>
      </c>
      <c r="I57" s="19">
        <v>0</v>
      </c>
      <c r="J57" s="36">
        <v>13979.82</v>
      </c>
      <c r="K57" s="36">
        <f t="shared" si="14"/>
        <v>176761.95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-52523.6</v>
      </c>
      <c r="C61" s="35">
        <f t="shared" si="17"/>
        <v>-79409.23000000001</v>
      </c>
      <c r="D61" s="35">
        <f t="shared" si="17"/>
        <v>-78879.39</v>
      </c>
      <c r="E61" s="35">
        <f t="shared" si="17"/>
        <v>-45239</v>
      </c>
      <c r="F61" s="35">
        <f t="shared" si="17"/>
        <v>-58820.85</v>
      </c>
      <c r="G61" s="35">
        <f t="shared" si="17"/>
        <v>-79092.23999999999</v>
      </c>
      <c r="H61" s="35">
        <f t="shared" si="17"/>
        <v>-53325.4</v>
      </c>
      <c r="I61" s="35">
        <f t="shared" si="17"/>
        <v>-11760.279999999999</v>
      </c>
      <c r="J61" s="35">
        <f t="shared" si="17"/>
        <v>-36358.4</v>
      </c>
      <c r="K61" s="35">
        <f>SUM(B61:J61)</f>
        <v>-495408.39</v>
      </c>
    </row>
    <row r="62" spans="1:11" ht="18.75" customHeight="1">
      <c r="A62" s="16" t="s">
        <v>74</v>
      </c>
      <c r="B62" s="35">
        <f aca="true" t="shared" si="18" ref="B62:J62">B63+B64+B65+B66+B67+B68</f>
        <v>-52523.6</v>
      </c>
      <c r="C62" s="35">
        <f t="shared" si="18"/>
        <v>-79332.6</v>
      </c>
      <c r="D62" s="35">
        <f t="shared" si="18"/>
        <v>-76805.6</v>
      </c>
      <c r="E62" s="35">
        <f t="shared" si="18"/>
        <v>-45239</v>
      </c>
      <c r="F62" s="35">
        <f t="shared" si="18"/>
        <v>-58440.2</v>
      </c>
      <c r="G62" s="35">
        <f t="shared" si="18"/>
        <v>-78086.2</v>
      </c>
      <c r="H62" s="35">
        <f t="shared" si="18"/>
        <v>-53325.4</v>
      </c>
      <c r="I62" s="35">
        <f t="shared" si="18"/>
        <v>-9484.8</v>
      </c>
      <c r="J62" s="35">
        <f t="shared" si="18"/>
        <v>-36358.4</v>
      </c>
      <c r="K62" s="35">
        <f aca="true" t="shared" si="19" ref="K62:K91">SUM(B62:J62)</f>
        <v>-489595.80000000005</v>
      </c>
    </row>
    <row r="63" spans="1:11" ht="18.75" customHeight="1">
      <c r="A63" s="12" t="s">
        <v>75</v>
      </c>
      <c r="B63" s="35">
        <f>-ROUND(B9*$D$3,2)</f>
        <v>-52523.6</v>
      </c>
      <c r="C63" s="35">
        <f aca="true" t="shared" si="20" ref="C63:J63">-ROUND(C9*$D$3,2)</f>
        <v>-79332.6</v>
      </c>
      <c r="D63" s="35">
        <f t="shared" si="20"/>
        <v>-76805.6</v>
      </c>
      <c r="E63" s="35">
        <f t="shared" si="20"/>
        <v>-45239</v>
      </c>
      <c r="F63" s="35">
        <f t="shared" si="20"/>
        <v>-58440.2</v>
      </c>
      <c r="G63" s="35">
        <f t="shared" si="20"/>
        <v>-78086.2</v>
      </c>
      <c r="H63" s="35">
        <f t="shared" si="20"/>
        <v>-53325.4</v>
      </c>
      <c r="I63" s="35">
        <f t="shared" si="20"/>
        <v>-9484.8</v>
      </c>
      <c r="J63" s="35">
        <f t="shared" si="20"/>
        <v>-36358.4</v>
      </c>
      <c r="K63" s="35">
        <f t="shared" si="19"/>
        <v>-489595.80000000005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19">
        <v>0</v>
      </c>
      <c r="C69" s="67">
        <f aca="true" t="shared" si="21" ref="C69:I69">SUM(C70:C99)</f>
        <v>-76.63</v>
      </c>
      <c r="D69" s="67">
        <f t="shared" si="21"/>
        <v>-2073.79</v>
      </c>
      <c r="E69" s="19">
        <v>0</v>
      </c>
      <c r="F69" s="67">
        <f t="shared" si="21"/>
        <v>-380.65</v>
      </c>
      <c r="G69" s="67">
        <f t="shared" si="21"/>
        <v>-1006.04</v>
      </c>
      <c r="H69" s="19">
        <v>0</v>
      </c>
      <c r="I69" s="67">
        <f t="shared" si="21"/>
        <v>-2275.48</v>
      </c>
      <c r="J69" s="19">
        <v>0</v>
      </c>
      <c r="K69" s="67">
        <f t="shared" si="19"/>
        <v>-5812.59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0</v>
      </c>
      <c r="J84" s="19">
        <v>0</v>
      </c>
      <c r="K84" s="67">
        <f t="shared" si="19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437130.1400000001</v>
      </c>
      <c r="C104" s="24">
        <f t="shared" si="22"/>
        <v>650535.23</v>
      </c>
      <c r="D104" s="24">
        <f t="shared" si="22"/>
        <v>828870.71</v>
      </c>
      <c r="E104" s="24">
        <f t="shared" si="22"/>
        <v>389815.67000000004</v>
      </c>
      <c r="F104" s="24">
        <f t="shared" si="22"/>
        <v>637260</v>
      </c>
      <c r="G104" s="24">
        <f t="shared" si="22"/>
        <v>894421.71</v>
      </c>
      <c r="H104" s="24">
        <f t="shared" si="22"/>
        <v>386528.72</v>
      </c>
      <c r="I104" s="24">
        <f>+I105+I106</f>
        <v>123973.1</v>
      </c>
      <c r="J104" s="24">
        <f>+J105+J106</f>
        <v>333228.31999999995</v>
      </c>
      <c r="K104" s="48">
        <f>SUM(B104:J104)</f>
        <v>4681763.6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418492.55000000005</v>
      </c>
      <c r="C105" s="24">
        <f t="shared" si="23"/>
        <v>627066.0499999999</v>
      </c>
      <c r="D105" s="24">
        <f t="shared" si="23"/>
        <v>803459.3099999999</v>
      </c>
      <c r="E105" s="24">
        <f t="shared" si="23"/>
        <v>367456.75000000006</v>
      </c>
      <c r="F105" s="24">
        <f t="shared" si="23"/>
        <v>613806.76</v>
      </c>
      <c r="G105" s="24">
        <f t="shared" si="23"/>
        <v>864906.09</v>
      </c>
      <c r="H105" s="24">
        <f t="shared" si="23"/>
        <v>366592.54</v>
      </c>
      <c r="I105" s="24">
        <f t="shared" si="23"/>
        <v>123973.1</v>
      </c>
      <c r="J105" s="24">
        <f t="shared" si="23"/>
        <v>319248.49999999994</v>
      </c>
      <c r="K105" s="48">
        <f>SUM(B105:J105)</f>
        <v>4505001.649999999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18637.59</v>
      </c>
      <c r="C106" s="24">
        <f t="shared" si="24"/>
        <v>23469.18</v>
      </c>
      <c r="D106" s="24">
        <f t="shared" si="24"/>
        <v>25411.4</v>
      </c>
      <c r="E106" s="24">
        <f t="shared" si="24"/>
        <v>22358.92</v>
      </c>
      <c r="F106" s="24">
        <f t="shared" si="24"/>
        <v>23453.24</v>
      </c>
      <c r="G106" s="24">
        <f t="shared" si="24"/>
        <v>29515.62</v>
      </c>
      <c r="H106" s="24">
        <f t="shared" si="24"/>
        <v>19936.18</v>
      </c>
      <c r="I106" s="19">
        <f t="shared" si="24"/>
        <v>0</v>
      </c>
      <c r="J106" s="24">
        <f t="shared" si="24"/>
        <v>13979.82</v>
      </c>
      <c r="K106" s="48">
        <f>SUM(B106:J106)</f>
        <v>176761.95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4681763.59</v>
      </c>
      <c r="L112" s="54"/>
    </row>
    <row r="113" spans="1:11" ht="18.75" customHeight="1">
      <c r="A113" s="26" t="s">
        <v>70</v>
      </c>
      <c r="B113" s="27">
        <v>53273.45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53273.45</v>
      </c>
    </row>
    <row r="114" spans="1:11" ht="18.75" customHeight="1">
      <c r="A114" s="26" t="s">
        <v>71</v>
      </c>
      <c r="B114" s="27">
        <v>383856.69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383856.69</v>
      </c>
    </row>
    <row r="115" spans="1:11" ht="18.75" customHeight="1">
      <c r="A115" s="26" t="s">
        <v>72</v>
      </c>
      <c r="B115" s="40">
        <v>0</v>
      </c>
      <c r="C115" s="27">
        <f>+C104</f>
        <v>650535.23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650535.23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828870.71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828870.71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350834.11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350834.11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38981.56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38981.56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121095.55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121095.55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224711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224711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38626.45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38626.45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252827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252827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252381.36</v>
      </c>
      <c r="H123" s="40">
        <v>0</v>
      </c>
      <c r="I123" s="40">
        <v>0</v>
      </c>
      <c r="J123" s="40">
        <v>0</v>
      </c>
      <c r="K123" s="41">
        <f t="shared" si="25"/>
        <v>252381.36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28712.55</v>
      </c>
      <c r="H124" s="40">
        <v>0</v>
      </c>
      <c r="I124" s="40">
        <v>0</v>
      </c>
      <c r="J124" s="40">
        <v>0</v>
      </c>
      <c r="K124" s="41">
        <f t="shared" si="25"/>
        <v>28712.55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133874.76</v>
      </c>
      <c r="H125" s="40">
        <v>0</v>
      </c>
      <c r="I125" s="40">
        <v>0</v>
      </c>
      <c r="J125" s="40">
        <v>0</v>
      </c>
      <c r="K125" s="41">
        <f t="shared" si="25"/>
        <v>133874.76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122417.31</v>
      </c>
      <c r="H126" s="40">
        <v>0</v>
      </c>
      <c r="I126" s="40">
        <v>0</v>
      </c>
      <c r="J126" s="40">
        <v>0</v>
      </c>
      <c r="K126" s="41">
        <f t="shared" si="25"/>
        <v>122417.31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357035.73</v>
      </c>
      <c r="H127" s="40">
        <v>0</v>
      </c>
      <c r="I127" s="40">
        <v>0</v>
      </c>
      <c r="J127" s="40">
        <v>0</v>
      </c>
      <c r="K127" s="41">
        <f t="shared" si="25"/>
        <v>357035.73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137881</v>
      </c>
      <c r="I128" s="40">
        <v>0</v>
      </c>
      <c r="J128" s="40">
        <v>0</v>
      </c>
      <c r="K128" s="41">
        <f t="shared" si="25"/>
        <v>137881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248647.71</v>
      </c>
      <c r="I129" s="40">
        <v>0</v>
      </c>
      <c r="J129" s="40">
        <v>0</v>
      </c>
      <c r="K129" s="41">
        <f t="shared" si="25"/>
        <v>248647.71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123973.1</v>
      </c>
      <c r="J130" s="40">
        <v>0</v>
      </c>
      <c r="K130" s="41">
        <f t="shared" si="25"/>
        <v>123973.1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333228.32</v>
      </c>
      <c r="K131" s="44">
        <f t="shared" si="25"/>
        <v>333228.32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2017-03-29T13:33:42Z</dcterms:modified>
  <cp:category/>
  <cp:version/>
  <cp:contentType/>
  <cp:contentStatus/>
</cp:coreProperties>
</file>