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<sst xmlns="http://schemas.openxmlformats.org/spreadsheetml/2006/main" count="135" uniqueCount="135">
  <si>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</si>
  <si>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</si>
  <si>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</si>
  <si>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</si>
  <si>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</si>
  <si>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</si>
  <si>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</si>
  <si>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</si>
  <si>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</si>
  <si>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</si>
  <si>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</si>
  <si>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</si>
  <si>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</si>
  <si>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</si>
  <si>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</si>
  <si>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</si>
  <si>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</si>
  <si>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</si>
  <si>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</si>
  <si>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</si>
  <si>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</si>
  <si>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</si>
  <si>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</si>
  <si>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</si>
  <si>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</si>
  <si>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</si>
  <si>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</si>
  <si>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</si>
  <si>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</si>
  <si>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</si>
  <si>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</si>
  <si>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</si>
  <si>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</si>
  <si>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</si>
  <si>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</si>
  <si>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</si>
  <si>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</si>
  <si>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</si>
  <si>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</si>
  <si>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</si>
  <si>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</si>
  <si>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</si>
  <si>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</si>
  <si>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</si>
  <si>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</si>
  <si>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</si>
  <si>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</si>
  <si>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</si>
  <si>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</si>
  <si>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</si>
  <si>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</si>
  <si>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</si>
  <si>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</si>
  <si>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</si>
  <si>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</si>
  <si>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</si>
  <si>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</si>
  <si>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</si>
  <si>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</si>
  <si>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</si>
  <si>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</si>
  <si>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</si>
  <si>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</si>
  <si>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</si>
  <si>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</si>
  <si>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</si>
  <si>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</si>
  <si>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</si>
  <si>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</si>
  <si>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</si>
  <si>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</si>
  <si>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</si>
  <si>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</si>
  <si>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</si>
  <si>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</si>
  <si>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</si>
  <si>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</si>
  <si>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</si>
  <si>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</si>
  <si>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</si>
  <si>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</si>
  <si>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</si>
  <si>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</si>
  <si>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</si>
  <si>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</si>
  <si>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</si>
  <si>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</si>
  <si>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</si>
  <si>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</si>
  <si>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</si>
  <si>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</si>
  <si>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</si>
  <si>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</si>
  <si>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</si>
  <si>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</si>
  <si>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</si>
  <si>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</si>
  <si>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</si>
  <si>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</si>
  <si>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</si>
  <si>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</si>
  <si>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</si>
  <si>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</si>
  <si>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</si>
  <si>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</si>
  <si>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</si>
  <si>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</si>
  <si>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</si>
  <si>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</si>
  <si>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</si>
  <si>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</si>
  <si>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</si>
  <si>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</si>
  <si>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</si>
  <si>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</si>
  <si>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</si>
  <si>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</si>
  <si>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</si>
  <si>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</si>
  <si>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</si>
  <si>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</si>
  <si>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</si>
  <si>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</si>
  <si>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</si>
  <si>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</si>
  <si>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</si>
  <si>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</si>
  <si>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</si>
  <si>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</si>
  <si>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</si>
  <si>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</si>
  <si>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</si>
  <si>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</si>
  <si>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</si>
  <si>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18/03/17 - VENCIMENTO 29/03/17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</si>
</sst>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6.7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8" t="s">
        <v>78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21">
      <c r="A2" s="79" t="s">
        <v>134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80" t="s">
        <v>14</v>
      </c>
      <c r="B4" s="82" t="s">
        <v>91</v>
      </c>
      <c r="C4" s="83"/>
      <c r="D4" s="83"/>
      <c r="E4" s="83"/>
      <c r="F4" s="83"/>
      <c r="G4" s="83"/>
      <c r="H4" s="83"/>
      <c r="I4" s="83"/>
      <c r="J4" s="84"/>
      <c r="K4" s="81" t="s">
        <v>15</v>
      </c>
    </row>
    <row r="5" spans="1:11" ht="38.25">
      <c r="A5" s="80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5" t="s">
        <v>90</v>
      </c>
      <c r="J5" s="85" t="s">
        <v>89</v>
      </c>
      <c r="K5" s="80"/>
    </row>
    <row r="6" spans="1:11" ht="18.75" customHeight="1">
      <c r="A6" s="8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6"/>
      <c r="J6" s="86"/>
      <c r="K6" s="80"/>
    </row>
    <row r="7" spans="1:12" ht="17.25" customHeight="1">
      <c r="A7" s="8" t="s">
        <v>27</v>
      </c>
      <c r="B7" s="9">
        <f aca="true" t="shared" si="0" ref="B7:K7">+B8+B20+B24+B27</f>
        <v>336983</v>
      </c>
      <c r="C7" s="9">
        <f t="shared" si="0"/>
        <v>430039</v>
      </c>
      <c r="D7" s="9">
        <f t="shared" si="0"/>
        <v>476254</v>
      </c>
      <c r="E7" s="9">
        <f t="shared" si="0"/>
        <v>270403</v>
      </c>
      <c r="F7" s="9">
        <f t="shared" si="0"/>
        <v>402772</v>
      </c>
      <c r="G7" s="9">
        <f t="shared" si="0"/>
        <v>653162</v>
      </c>
      <c r="H7" s="9">
        <f t="shared" si="0"/>
        <v>266667</v>
      </c>
      <c r="I7" s="9">
        <f t="shared" si="0"/>
        <v>60994</v>
      </c>
      <c r="J7" s="9">
        <f t="shared" si="0"/>
        <v>198158</v>
      </c>
      <c r="K7" s="9">
        <f t="shared" si="0"/>
        <v>3095432</v>
      </c>
      <c r="L7" s="52"/>
    </row>
    <row r="8" spans="1:11" ht="17.25" customHeight="1">
      <c r="A8" s="10" t="s">
        <v>97</v>
      </c>
      <c r="B8" s="11">
        <f>B9+B12+B16</f>
        <v>167167</v>
      </c>
      <c r="C8" s="11">
        <f aca="true" t="shared" si="1" ref="C8:J8">C9+C12+C16</f>
        <v>223293</v>
      </c>
      <c r="D8" s="11">
        <f t="shared" si="1"/>
        <v>234098</v>
      </c>
      <c r="E8" s="11">
        <f t="shared" si="1"/>
        <v>139945</v>
      </c>
      <c r="F8" s="11">
        <f t="shared" si="1"/>
        <v>198423</v>
      </c>
      <c r="G8" s="11">
        <f t="shared" si="1"/>
        <v>327410</v>
      </c>
      <c r="H8" s="11">
        <f t="shared" si="1"/>
        <v>147770</v>
      </c>
      <c r="I8" s="11">
        <f t="shared" si="1"/>
        <v>28629</v>
      </c>
      <c r="J8" s="11">
        <f t="shared" si="1"/>
        <v>96109</v>
      </c>
      <c r="K8" s="11">
        <f>SUM(B8:J8)</f>
        <v>1562844</v>
      </c>
    </row>
    <row r="9" spans="1:11" ht="17.25" customHeight="1">
      <c r="A9" s="15" t="s">
        <v>16</v>
      </c>
      <c r="B9" s="13">
        <f>+B10+B11</f>
        <v>25750</v>
      </c>
      <c r="C9" s="13">
        <f aca="true" t="shared" si="2" ref="C9:J9">+C10+C11</f>
        <v>36348</v>
      </c>
      <c r="D9" s="13">
        <f t="shared" si="2"/>
        <v>33691</v>
      </c>
      <c r="E9" s="13">
        <f t="shared" si="2"/>
        <v>21609</v>
      </c>
      <c r="F9" s="13">
        <f t="shared" si="2"/>
        <v>24432</v>
      </c>
      <c r="G9" s="13">
        <f t="shared" si="2"/>
        <v>30322</v>
      </c>
      <c r="H9" s="13">
        <f t="shared" si="2"/>
        <v>26107</v>
      </c>
      <c r="I9" s="13">
        <f t="shared" si="2"/>
        <v>5269</v>
      </c>
      <c r="J9" s="13">
        <f t="shared" si="2"/>
        <v>12773</v>
      </c>
      <c r="K9" s="11">
        <f>SUM(B9:J9)</f>
        <v>216301</v>
      </c>
    </row>
    <row r="10" spans="1:11" ht="17.25" customHeight="1">
      <c r="A10" s="29" t="s">
        <v>17</v>
      </c>
      <c r="B10" s="13">
        <v>25750</v>
      </c>
      <c r="C10" s="13">
        <v>36348</v>
      </c>
      <c r="D10" s="13">
        <v>33691</v>
      </c>
      <c r="E10" s="13">
        <v>21609</v>
      </c>
      <c r="F10" s="13">
        <v>24432</v>
      </c>
      <c r="G10" s="13">
        <v>30322</v>
      </c>
      <c r="H10" s="13">
        <v>26107</v>
      </c>
      <c r="I10" s="13">
        <v>5269</v>
      </c>
      <c r="J10" s="13">
        <v>12773</v>
      </c>
      <c r="K10" s="11">
        <f>SUM(B10:J10)</f>
        <v>216301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117356</v>
      </c>
      <c r="C12" s="17">
        <f t="shared" si="3"/>
        <v>156961</v>
      </c>
      <c r="D12" s="17">
        <f t="shared" si="3"/>
        <v>167301</v>
      </c>
      <c r="E12" s="17">
        <f t="shared" si="3"/>
        <v>99377</v>
      </c>
      <c r="F12" s="17">
        <f t="shared" si="3"/>
        <v>140697</v>
      </c>
      <c r="G12" s="17">
        <f t="shared" si="3"/>
        <v>237096</v>
      </c>
      <c r="H12" s="17">
        <f t="shared" si="3"/>
        <v>102540</v>
      </c>
      <c r="I12" s="17">
        <f t="shared" si="3"/>
        <v>19091</v>
      </c>
      <c r="J12" s="17">
        <f t="shared" si="3"/>
        <v>69263</v>
      </c>
      <c r="K12" s="11">
        <f aca="true" t="shared" si="4" ref="K12:K27">SUM(B12:J12)</f>
        <v>1109682</v>
      </c>
    </row>
    <row r="13" spans="1:13" ht="17.25" customHeight="1">
      <c r="A13" s="14" t="s">
        <v>19</v>
      </c>
      <c r="B13" s="13">
        <v>58837</v>
      </c>
      <c r="C13" s="13">
        <v>84613</v>
      </c>
      <c r="D13" s="13">
        <v>91644</v>
      </c>
      <c r="E13" s="13">
        <v>53215</v>
      </c>
      <c r="F13" s="13">
        <v>71378</v>
      </c>
      <c r="G13" s="13">
        <v>111691</v>
      </c>
      <c r="H13" s="13">
        <v>48482</v>
      </c>
      <c r="I13" s="13">
        <v>11119</v>
      </c>
      <c r="J13" s="13">
        <v>37747</v>
      </c>
      <c r="K13" s="11">
        <f t="shared" si="4"/>
        <v>568726</v>
      </c>
      <c r="L13" s="52"/>
      <c r="M13" s="53"/>
    </row>
    <row r="14" spans="1:12" ht="17.25" customHeight="1">
      <c r="A14" s="14" t="s">
        <v>20</v>
      </c>
      <c r="B14" s="13">
        <v>55371</v>
      </c>
      <c r="C14" s="13">
        <v>67633</v>
      </c>
      <c r="D14" s="13">
        <v>72424</v>
      </c>
      <c r="E14" s="13">
        <v>43333</v>
      </c>
      <c r="F14" s="13">
        <v>66369</v>
      </c>
      <c r="G14" s="13">
        <v>121140</v>
      </c>
      <c r="H14" s="13">
        <v>49909</v>
      </c>
      <c r="I14" s="13">
        <v>7369</v>
      </c>
      <c r="J14" s="13">
        <v>30393</v>
      </c>
      <c r="K14" s="11">
        <f t="shared" si="4"/>
        <v>513941</v>
      </c>
      <c r="L14" s="52"/>
    </row>
    <row r="15" spans="1:11" ht="17.25" customHeight="1">
      <c r="A15" s="14" t="s">
        <v>21</v>
      </c>
      <c r="B15" s="13">
        <v>3148</v>
      </c>
      <c r="C15" s="13">
        <v>4715</v>
      </c>
      <c r="D15" s="13">
        <v>3233</v>
      </c>
      <c r="E15" s="13">
        <v>2829</v>
      </c>
      <c r="F15" s="13">
        <v>2950</v>
      </c>
      <c r="G15" s="13">
        <v>4265</v>
      </c>
      <c r="H15" s="13">
        <v>4149</v>
      </c>
      <c r="I15" s="13">
        <v>603</v>
      </c>
      <c r="J15" s="13">
        <v>1123</v>
      </c>
      <c r="K15" s="11">
        <f t="shared" si="4"/>
        <v>27015</v>
      </c>
    </row>
    <row r="16" spans="1:11" ht="17.25" customHeight="1">
      <c r="A16" s="15" t="s">
        <v>93</v>
      </c>
      <c r="B16" s="13">
        <f>B17+B18+B19</f>
        <v>24061</v>
      </c>
      <c r="C16" s="13">
        <f aca="true" t="shared" si="5" ref="C16:J16">C17+C18+C19</f>
        <v>29984</v>
      </c>
      <c r="D16" s="13">
        <f t="shared" si="5"/>
        <v>33106</v>
      </c>
      <c r="E16" s="13">
        <f t="shared" si="5"/>
        <v>18959</v>
      </c>
      <c r="F16" s="13">
        <f t="shared" si="5"/>
        <v>33294</v>
      </c>
      <c r="G16" s="13">
        <f t="shared" si="5"/>
        <v>59992</v>
      </c>
      <c r="H16" s="13">
        <f t="shared" si="5"/>
        <v>19123</v>
      </c>
      <c r="I16" s="13">
        <f t="shared" si="5"/>
        <v>4269</v>
      </c>
      <c r="J16" s="13">
        <f t="shared" si="5"/>
        <v>14073</v>
      </c>
      <c r="K16" s="11">
        <f t="shared" si="4"/>
        <v>236861</v>
      </c>
    </row>
    <row r="17" spans="1:11" ht="17.25" customHeight="1">
      <c r="A17" s="14" t="s">
        <v>94</v>
      </c>
      <c r="B17" s="13">
        <v>14509</v>
      </c>
      <c r="C17" s="13">
        <v>19282</v>
      </c>
      <c r="D17" s="13">
        <v>19488</v>
      </c>
      <c r="E17" s="13">
        <v>11298</v>
      </c>
      <c r="F17" s="13">
        <v>20622</v>
      </c>
      <c r="G17" s="13">
        <v>33557</v>
      </c>
      <c r="H17" s="13">
        <v>11676</v>
      </c>
      <c r="I17" s="13">
        <v>2796</v>
      </c>
      <c r="J17" s="13">
        <v>7991</v>
      </c>
      <c r="K17" s="11">
        <f t="shared" si="4"/>
        <v>141219</v>
      </c>
    </row>
    <row r="18" spans="1:11" ht="17.25" customHeight="1">
      <c r="A18" s="14" t="s">
        <v>95</v>
      </c>
      <c r="B18" s="13">
        <v>9184</v>
      </c>
      <c r="C18" s="13">
        <v>10295</v>
      </c>
      <c r="D18" s="13">
        <v>13357</v>
      </c>
      <c r="E18" s="13">
        <v>7384</v>
      </c>
      <c r="F18" s="13">
        <v>12403</v>
      </c>
      <c r="G18" s="13">
        <v>25981</v>
      </c>
      <c r="H18" s="13">
        <v>7064</v>
      </c>
      <c r="I18" s="13">
        <v>1418</v>
      </c>
      <c r="J18" s="13">
        <v>5980</v>
      </c>
      <c r="K18" s="11">
        <f t="shared" si="4"/>
        <v>93066</v>
      </c>
    </row>
    <row r="19" spans="1:11" ht="17.25" customHeight="1">
      <c r="A19" s="14" t="s">
        <v>96</v>
      </c>
      <c r="B19" s="13">
        <v>368</v>
      </c>
      <c r="C19" s="13">
        <v>407</v>
      </c>
      <c r="D19" s="13">
        <v>261</v>
      </c>
      <c r="E19" s="13">
        <v>277</v>
      </c>
      <c r="F19" s="13">
        <v>269</v>
      </c>
      <c r="G19" s="13">
        <v>454</v>
      </c>
      <c r="H19" s="13">
        <v>383</v>
      </c>
      <c r="I19" s="13">
        <v>55</v>
      </c>
      <c r="J19" s="13">
        <v>102</v>
      </c>
      <c r="K19" s="11">
        <f t="shared" si="4"/>
        <v>2576</v>
      </c>
    </row>
    <row r="20" spans="1:11" ht="17.25" customHeight="1">
      <c r="A20" s="16" t="s">
        <v>22</v>
      </c>
      <c r="B20" s="11">
        <f>+B21+B22+B23</f>
        <v>88085</v>
      </c>
      <c r="C20" s="11">
        <f aca="true" t="shared" si="6" ref="C20:J20">+C21+C22+C23</f>
        <v>97750</v>
      </c>
      <c r="D20" s="11">
        <f t="shared" si="6"/>
        <v>120321</v>
      </c>
      <c r="E20" s="11">
        <f t="shared" si="6"/>
        <v>64204</v>
      </c>
      <c r="F20" s="11">
        <f t="shared" si="6"/>
        <v>115840</v>
      </c>
      <c r="G20" s="11">
        <f t="shared" si="6"/>
        <v>208539</v>
      </c>
      <c r="H20" s="11">
        <f t="shared" si="6"/>
        <v>64369</v>
      </c>
      <c r="I20" s="11">
        <f t="shared" si="6"/>
        <v>15500</v>
      </c>
      <c r="J20" s="11">
        <f t="shared" si="6"/>
        <v>47417</v>
      </c>
      <c r="K20" s="11">
        <f t="shared" si="4"/>
        <v>822025</v>
      </c>
    </row>
    <row r="21" spans="1:12" ht="17.25" customHeight="1">
      <c r="A21" s="12" t="s">
        <v>23</v>
      </c>
      <c r="B21" s="13">
        <v>48052</v>
      </c>
      <c r="C21" s="13">
        <v>58779</v>
      </c>
      <c r="D21" s="13">
        <v>72275</v>
      </c>
      <c r="E21" s="13">
        <v>37881</v>
      </c>
      <c r="F21" s="13">
        <v>63537</v>
      </c>
      <c r="G21" s="13">
        <v>103466</v>
      </c>
      <c r="H21" s="13">
        <v>34487</v>
      </c>
      <c r="I21" s="13">
        <v>9782</v>
      </c>
      <c r="J21" s="13">
        <v>27689</v>
      </c>
      <c r="K21" s="11">
        <f t="shared" si="4"/>
        <v>455948</v>
      </c>
      <c r="L21" s="52"/>
    </row>
    <row r="22" spans="1:12" ht="17.25" customHeight="1">
      <c r="A22" s="12" t="s">
        <v>24</v>
      </c>
      <c r="B22" s="13">
        <v>38527</v>
      </c>
      <c r="C22" s="13">
        <v>37207</v>
      </c>
      <c r="D22" s="13">
        <v>46506</v>
      </c>
      <c r="E22" s="13">
        <v>25295</v>
      </c>
      <c r="F22" s="13">
        <v>50767</v>
      </c>
      <c r="G22" s="13">
        <v>102592</v>
      </c>
      <c r="H22" s="13">
        <v>28473</v>
      </c>
      <c r="I22" s="13">
        <v>5470</v>
      </c>
      <c r="J22" s="13">
        <v>19195</v>
      </c>
      <c r="K22" s="11">
        <f t="shared" si="4"/>
        <v>354032</v>
      </c>
      <c r="L22" s="52"/>
    </row>
    <row r="23" spans="1:11" ht="17.25" customHeight="1">
      <c r="A23" s="12" t="s">
        <v>25</v>
      </c>
      <c r="B23" s="13">
        <v>1506</v>
      </c>
      <c r="C23" s="13">
        <v>1764</v>
      </c>
      <c r="D23" s="13">
        <v>1540</v>
      </c>
      <c r="E23" s="13">
        <v>1028</v>
      </c>
      <c r="F23" s="13">
        <v>1536</v>
      </c>
      <c r="G23" s="13">
        <v>2481</v>
      </c>
      <c r="H23" s="13">
        <v>1409</v>
      </c>
      <c r="I23" s="13">
        <v>248</v>
      </c>
      <c r="J23" s="13">
        <v>533</v>
      </c>
      <c r="K23" s="11">
        <f t="shared" si="4"/>
        <v>12045</v>
      </c>
    </row>
    <row r="24" spans="1:11" ht="17.25" customHeight="1">
      <c r="A24" s="16" t="s">
        <v>26</v>
      </c>
      <c r="B24" s="13">
        <f>+B25+B26</f>
        <v>81731</v>
      </c>
      <c r="C24" s="13">
        <f aca="true" t="shared" si="7" ref="C24:J24">+C25+C26</f>
        <v>108996</v>
      </c>
      <c r="D24" s="13">
        <f t="shared" si="7"/>
        <v>121835</v>
      </c>
      <c r="E24" s="13">
        <f t="shared" si="7"/>
        <v>66254</v>
      </c>
      <c r="F24" s="13">
        <f t="shared" si="7"/>
        <v>88509</v>
      </c>
      <c r="G24" s="13">
        <f t="shared" si="7"/>
        <v>117213</v>
      </c>
      <c r="H24" s="13">
        <f t="shared" si="7"/>
        <v>51497</v>
      </c>
      <c r="I24" s="13">
        <f t="shared" si="7"/>
        <v>16865</v>
      </c>
      <c r="J24" s="13">
        <f t="shared" si="7"/>
        <v>54632</v>
      </c>
      <c r="K24" s="11">
        <f t="shared" si="4"/>
        <v>707532</v>
      </c>
    </row>
    <row r="25" spans="1:12" ht="17.25" customHeight="1">
      <c r="A25" s="12" t="s">
        <v>115</v>
      </c>
      <c r="B25" s="13">
        <v>41392</v>
      </c>
      <c r="C25" s="13">
        <v>59302</v>
      </c>
      <c r="D25" s="13">
        <v>70221</v>
      </c>
      <c r="E25" s="13">
        <v>38556</v>
      </c>
      <c r="F25" s="13">
        <v>46631</v>
      </c>
      <c r="G25" s="13">
        <v>58025</v>
      </c>
      <c r="H25" s="13">
        <v>27253</v>
      </c>
      <c r="I25" s="13">
        <v>11034</v>
      </c>
      <c r="J25" s="13">
        <v>30099</v>
      </c>
      <c r="K25" s="11">
        <f t="shared" si="4"/>
        <v>382513</v>
      </c>
      <c r="L25" s="52"/>
    </row>
    <row r="26" spans="1:12" ht="17.25" customHeight="1">
      <c r="A26" s="12" t="s">
        <v>116</v>
      </c>
      <c r="B26" s="13">
        <v>40339</v>
      </c>
      <c r="C26" s="13">
        <v>49694</v>
      </c>
      <c r="D26" s="13">
        <v>51614</v>
      </c>
      <c r="E26" s="13">
        <v>27698</v>
      </c>
      <c r="F26" s="13">
        <v>41878</v>
      </c>
      <c r="G26" s="13">
        <v>59188</v>
      </c>
      <c r="H26" s="13">
        <v>24244</v>
      </c>
      <c r="I26" s="13">
        <v>5831</v>
      </c>
      <c r="J26" s="13">
        <v>24533</v>
      </c>
      <c r="K26" s="11">
        <f t="shared" si="4"/>
        <v>325019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3031</v>
      </c>
      <c r="I27" s="11">
        <v>0</v>
      </c>
      <c r="J27" s="11">
        <v>0</v>
      </c>
      <c r="K27" s="11">
        <f t="shared" si="4"/>
        <v>3031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22734.09</v>
      </c>
      <c r="I35" s="19">
        <v>0</v>
      </c>
      <c r="J35" s="19">
        <v>0</v>
      </c>
      <c r="K35" s="23">
        <f>SUM(B35:J35)</f>
        <v>22734.09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957385.32</v>
      </c>
      <c r="C47" s="22">
        <f aca="true" t="shared" si="12" ref="C47:H47">+C48+C57</f>
        <v>1363909.44</v>
      </c>
      <c r="D47" s="22">
        <f t="shared" si="12"/>
        <v>1696114.39</v>
      </c>
      <c r="E47" s="22">
        <f t="shared" si="12"/>
        <v>829366.2000000001</v>
      </c>
      <c r="F47" s="22">
        <f t="shared" si="12"/>
        <v>1213246.93</v>
      </c>
      <c r="G47" s="22">
        <f t="shared" si="12"/>
        <v>1657832.52</v>
      </c>
      <c r="H47" s="22">
        <f t="shared" si="12"/>
        <v>805186.26</v>
      </c>
      <c r="I47" s="22">
        <f>+I48+I57</f>
        <v>309164.70999999996</v>
      </c>
      <c r="J47" s="22">
        <f>+J48+J57</f>
        <v>610215.1</v>
      </c>
      <c r="K47" s="22">
        <f>SUM(B47:J47)</f>
        <v>9442420.87</v>
      </c>
    </row>
    <row r="48" spans="1:11" ht="17.25" customHeight="1">
      <c r="A48" s="16" t="s">
        <v>108</v>
      </c>
      <c r="B48" s="23">
        <f>SUM(B49:B56)</f>
        <v>938747.73</v>
      </c>
      <c r="C48" s="23">
        <f aca="true" t="shared" si="13" ref="C48:J48">SUM(C49:C56)</f>
        <v>1340440.26</v>
      </c>
      <c r="D48" s="23">
        <f t="shared" si="13"/>
        <v>1670702.99</v>
      </c>
      <c r="E48" s="23">
        <f t="shared" si="13"/>
        <v>807007.28</v>
      </c>
      <c r="F48" s="23">
        <f t="shared" si="13"/>
        <v>1189793.69</v>
      </c>
      <c r="G48" s="23">
        <f t="shared" si="13"/>
        <v>1628316.9</v>
      </c>
      <c r="H48" s="23">
        <f t="shared" si="13"/>
        <v>785250.08</v>
      </c>
      <c r="I48" s="23">
        <f t="shared" si="13"/>
        <v>309164.70999999996</v>
      </c>
      <c r="J48" s="23">
        <f t="shared" si="13"/>
        <v>596235.28</v>
      </c>
      <c r="K48" s="23">
        <f aca="true" t="shared" si="14" ref="K48:K57">SUM(B48:J48)</f>
        <v>9265658.92</v>
      </c>
    </row>
    <row r="49" spans="1:11" ht="17.25" customHeight="1">
      <c r="A49" s="34" t="s">
        <v>43</v>
      </c>
      <c r="B49" s="23">
        <f aca="true" t="shared" si="15" ref="B49:H49">ROUND(B30*B7,2)</f>
        <v>936273.57</v>
      </c>
      <c r="C49" s="23">
        <f t="shared" si="15"/>
        <v>1333808.96</v>
      </c>
      <c r="D49" s="23">
        <f t="shared" si="15"/>
        <v>1666698.5</v>
      </c>
      <c r="E49" s="23">
        <f t="shared" si="15"/>
        <v>804800.45</v>
      </c>
      <c r="F49" s="23">
        <f t="shared" si="15"/>
        <v>1186405.2</v>
      </c>
      <c r="G49" s="23">
        <f t="shared" si="15"/>
        <v>1623434.15</v>
      </c>
      <c r="H49" s="23">
        <f t="shared" si="15"/>
        <v>760027.62</v>
      </c>
      <c r="I49" s="23">
        <f>ROUND(I30*I7,2)</f>
        <v>308098.99</v>
      </c>
      <c r="J49" s="23">
        <f>ROUND(J30*J7,2)</f>
        <v>594018.24</v>
      </c>
      <c r="K49" s="23">
        <f t="shared" si="14"/>
        <v>9213565.68</v>
      </c>
    </row>
    <row r="50" spans="1:11" ht="17.25" customHeight="1">
      <c r="A50" s="34" t="s">
        <v>44</v>
      </c>
      <c r="B50" s="19">
        <v>0</v>
      </c>
      <c r="C50" s="23">
        <f>ROUND(C31*C7,2)</f>
        <v>2964.77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2964.77</v>
      </c>
    </row>
    <row r="51" spans="1:11" ht="17.25" customHeight="1">
      <c r="A51" s="66" t="s">
        <v>104</v>
      </c>
      <c r="B51" s="67">
        <f aca="true" t="shared" si="16" ref="B51:H51">ROUND(B32*B7,2)</f>
        <v>-1617.52</v>
      </c>
      <c r="C51" s="67">
        <f t="shared" si="16"/>
        <v>-2107.19</v>
      </c>
      <c r="D51" s="67">
        <f t="shared" si="16"/>
        <v>-2381.27</v>
      </c>
      <c r="E51" s="67">
        <f t="shared" si="16"/>
        <v>-1238.57</v>
      </c>
      <c r="F51" s="67">
        <f t="shared" si="16"/>
        <v>-1893.03</v>
      </c>
      <c r="G51" s="67">
        <f t="shared" si="16"/>
        <v>-2547.33</v>
      </c>
      <c r="H51" s="67">
        <f t="shared" si="16"/>
        <v>-1226.67</v>
      </c>
      <c r="I51" s="19">
        <v>0</v>
      </c>
      <c r="J51" s="19">
        <v>0</v>
      </c>
      <c r="K51" s="67">
        <f>SUM(B51:J51)</f>
        <v>-13011.58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22734.09</v>
      </c>
      <c r="I53" s="31">
        <f>+I35</f>
        <v>0</v>
      </c>
      <c r="J53" s="31">
        <f>+J35</f>
        <v>0</v>
      </c>
      <c r="K53" s="23">
        <f t="shared" si="14"/>
        <v>22734.09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18637.59</v>
      </c>
      <c r="C57" s="36">
        <v>23469.18</v>
      </c>
      <c r="D57" s="36">
        <v>25411.4</v>
      </c>
      <c r="E57" s="36">
        <v>22358.92</v>
      </c>
      <c r="F57" s="36">
        <v>23453.24</v>
      </c>
      <c r="G57" s="36">
        <v>29515.62</v>
      </c>
      <c r="H57" s="36">
        <v>19936.18</v>
      </c>
      <c r="I57" s="19">
        <v>0</v>
      </c>
      <c r="J57" s="36">
        <v>13979.82</v>
      </c>
      <c r="K57" s="36">
        <f t="shared" si="14"/>
        <v>176761.95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-97850</v>
      </c>
      <c r="C61" s="35">
        <f t="shared" si="17"/>
        <v>-138199.03</v>
      </c>
      <c r="D61" s="35">
        <f t="shared" si="17"/>
        <v>-130099.59</v>
      </c>
      <c r="E61" s="35">
        <f t="shared" si="17"/>
        <v>-82114.2</v>
      </c>
      <c r="F61" s="35">
        <f t="shared" si="17"/>
        <v>-93222.25</v>
      </c>
      <c r="G61" s="35">
        <f t="shared" si="17"/>
        <v>-116229.64</v>
      </c>
      <c r="H61" s="35">
        <f t="shared" si="17"/>
        <v>-99206.6</v>
      </c>
      <c r="I61" s="35">
        <f t="shared" si="17"/>
        <v>-22297.68</v>
      </c>
      <c r="J61" s="35">
        <f t="shared" si="17"/>
        <v>-48537.4</v>
      </c>
      <c r="K61" s="35">
        <f>SUM(B61:J61)</f>
        <v>-827756.3900000001</v>
      </c>
    </row>
    <row r="62" spans="1:11" ht="18.75" customHeight="1">
      <c r="A62" s="16" t="s">
        <v>74</v>
      </c>
      <c r="B62" s="35">
        <f aca="true" t="shared" si="18" ref="B62:J62">B63+B64+B65+B66+B67+B68</f>
        <v>-97850</v>
      </c>
      <c r="C62" s="35">
        <f t="shared" si="18"/>
        <v>-138122.4</v>
      </c>
      <c r="D62" s="35">
        <f t="shared" si="18"/>
        <v>-128025.8</v>
      </c>
      <c r="E62" s="35">
        <f t="shared" si="18"/>
        <v>-82114.2</v>
      </c>
      <c r="F62" s="35">
        <f t="shared" si="18"/>
        <v>-92841.6</v>
      </c>
      <c r="G62" s="35">
        <f t="shared" si="18"/>
        <v>-115223.6</v>
      </c>
      <c r="H62" s="35">
        <f t="shared" si="18"/>
        <v>-99206.6</v>
      </c>
      <c r="I62" s="35">
        <f t="shared" si="18"/>
        <v>-20022.2</v>
      </c>
      <c r="J62" s="35">
        <f t="shared" si="18"/>
        <v>-48537.4</v>
      </c>
      <c r="K62" s="35">
        <f aca="true" t="shared" si="19" ref="K62:K91">SUM(B62:J62)</f>
        <v>-821943.7999999999</v>
      </c>
    </row>
    <row r="63" spans="1:11" ht="18.75" customHeight="1">
      <c r="A63" s="12" t="s">
        <v>75</v>
      </c>
      <c r="B63" s="35">
        <f>-ROUND(B9*$D$3,2)</f>
        <v>-97850</v>
      </c>
      <c r="C63" s="35">
        <f aca="true" t="shared" si="20" ref="C63:J63">-ROUND(C9*$D$3,2)</f>
        <v>-138122.4</v>
      </c>
      <c r="D63" s="35">
        <f t="shared" si="20"/>
        <v>-128025.8</v>
      </c>
      <c r="E63" s="35">
        <f t="shared" si="20"/>
        <v>-82114.2</v>
      </c>
      <c r="F63" s="35">
        <f t="shared" si="20"/>
        <v>-92841.6</v>
      </c>
      <c r="G63" s="35">
        <f t="shared" si="20"/>
        <v>-115223.6</v>
      </c>
      <c r="H63" s="35">
        <f t="shared" si="20"/>
        <v>-99206.6</v>
      </c>
      <c r="I63" s="35">
        <f t="shared" si="20"/>
        <v>-20022.2</v>
      </c>
      <c r="J63" s="35">
        <f t="shared" si="20"/>
        <v>-48537.4</v>
      </c>
      <c r="K63" s="35">
        <f t="shared" si="19"/>
        <v>-821943.7999999999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19">
        <v>0</v>
      </c>
      <c r="C69" s="67">
        <f aca="true" t="shared" si="21" ref="C69:I69">SUM(C70:C99)</f>
        <v>-76.63</v>
      </c>
      <c r="D69" s="67">
        <f t="shared" si="21"/>
        <v>-2073.79</v>
      </c>
      <c r="E69" s="19">
        <v>0</v>
      </c>
      <c r="F69" s="67">
        <f t="shared" si="21"/>
        <v>-380.65</v>
      </c>
      <c r="G69" s="67">
        <f t="shared" si="21"/>
        <v>-1006.04</v>
      </c>
      <c r="H69" s="19">
        <v>0</v>
      </c>
      <c r="I69" s="67">
        <f t="shared" si="21"/>
        <v>-2275.48</v>
      </c>
      <c r="J69" s="19">
        <v>0</v>
      </c>
      <c r="K69" s="67">
        <f t="shared" si="19"/>
        <v>-5812.59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-1000</v>
      </c>
      <c r="H84" s="19">
        <v>0</v>
      </c>
      <c r="I84" s="19">
        <v>0</v>
      </c>
      <c r="J84" s="19">
        <v>0</v>
      </c>
      <c r="K84" s="67">
        <f t="shared" si="19"/>
        <v>-2000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859535.32</v>
      </c>
      <c r="C104" s="24">
        <f t="shared" si="22"/>
        <v>1216408.3500000003</v>
      </c>
      <c r="D104" s="24">
        <f t="shared" si="22"/>
        <v>1566014.7999999998</v>
      </c>
      <c r="E104" s="24">
        <f t="shared" si="22"/>
        <v>747252.0000000001</v>
      </c>
      <c r="F104" s="24">
        <f t="shared" si="22"/>
        <v>1114741.99</v>
      </c>
      <c r="G104" s="24">
        <f t="shared" si="22"/>
        <v>1541602.88</v>
      </c>
      <c r="H104" s="24">
        <f t="shared" si="22"/>
        <v>705979.66</v>
      </c>
      <c r="I104" s="24">
        <f>+I105+I106</f>
        <v>286867.02999999997</v>
      </c>
      <c r="J104" s="24">
        <f>+J105+J106</f>
        <v>554335.11</v>
      </c>
      <c r="K104" s="48">
        <f>SUM(B104:J104)</f>
        <v>8592737.14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840897.73</v>
      </c>
      <c r="C105" s="24">
        <f t="shared" si="23"/>
        <v>1202241.2300000002</v>
      </c>
      <c r="D105" s="24">
        <f t="shared" si="23"/>
        <v>1540603.4</v>
      </c>
      <c r="E105" s="24">
        <f t="shared" si="23"/>
        <v>724893.0800000001</v>
      </c>
      <c r="F105" s="24">
        <f t="shared" si="23"/>
        <v>1096571.44</v>
      </c>
      <c r="G105" s="24">
        <f t="shared" si="23"/>
        <v>1512087.2599999998</v>
      </c>
      <c r="H105" s="24">
        <f t="shared" si="23"/>
        <v>686043.48</v>
      </c>
      <c r="I105" s="24">
        <f t="shared" si="23"/>
        <v>286867.02999999997</v>
      </c>
      <c r="J105" s="24">
        <f t="shared" si="23"/>
        <v>547697.88</v>
      </c>
      <c r="K105" s="48">
        <f>SUM(B105:J105)</f>
        <v>8437902.530000001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18637.59</v>
      </c>
      <c r="C106" s="24">
        <f t="shared" si="24"/>
        <v>14167.12</v>
      </c>
      <c r="D106" s="24">
        <f t="shared" si="24"/>
        <v>25411.4</v>
      </c>
      <c r="E106" s="24">
        <f t="shared" si="24"/>
        <v>22358.92</v>
      </c>
      <c r="F106" s="24">
        <f t="shared" si="24"/>
        <v>18170.550000000003</v>
      </c>
      <c r="G106" s="24">
        <f t="shared" si="24"/>
        <v>29515.62</v>
      </c>
      <c r="H106" s="24">
        <f t="shared" si="24"/>
        <v>19936.18</v>
      </c>
      <c r="I106" s="19">
        <f t="shared" si="24"/>
        <v>0</v>
      </c>
      <c r="J106" s="24">
        <f t="shared" si="24"/>
        <v>6637.23</v>
      </c>
      <c r="K106" s="48">
        <f>SUM(B106:J106)</f>
        <v>154834.61000000002</v>
      </c>
    </row>
    <row r="107" spans="1:13" ht="18.75" customHeight="1">
      <c r="A107" s="16" t="s">
        <v>84</v>
      </c>
      <c r="B107" s="19">
        <v>0</v>
      </c>
      <c r="C107" s="67">
        <v>-9302.06</v>
      </c>
      <c r="D107" s="19">
        <v>0</v>
      </c>
      <c r="E107" s="19">
        <v>0</v>
      </c>
      <c r="F107" s="67">
        <v>-5282.689999999999</v>
      </c>
      <c r="G107" s="19">
        <v>0</v>
      </c>
      <c r="H107" s="19">
        <v>0</v>
      </c>
      <c r="I107" s="19">
        <v>0</v>
      </c>
      <c r="J107" s="67">
        <v>-7342.59</v>
      </c>
      <c r="K107" s="48">
        <f>SUM(B107:J107)</f>
        <v>-21927.339999999997</v>
      </c>
      <c r="L107" s="77"/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8592737.12</v>
      </c>
      <c r="L112" s="54"/>
    </row>
    <row r="113" spans="1:11" ht="18.75" customHeight="1">
      <c r="A113" s="26" t="s">
        <v>70</v>
      </c>
      <c r="B113" s="27">
        <v>108800.17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108800.17</v>
      </c>
    </row>
    <row r="114" spans="1:11" ht="18.75" customHeight="1">
      <c r="A114" s="26" t="s">
        <v>71</v>
      </c>
      <c r="B114" s="27">
        <v>750735.14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750735.14</v>
      </c>
    </row>
    <row r="115" spans="1:11" ht="18.75" customHeight="1">
      <c r="A115" s="26" t="s">
        <v>72</v>
      </c>
      <c r="B115" s="40">
        <v>0</v>
      </c>
      <c r="C115" s="27">
        <f>+C104</f>
        <v>1216408.3500000003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1216408.3500000003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1566014.7999999998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1566014.7999999998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672526.8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672526.8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74725.2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74725.2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212496.61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212496.61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392198.77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392198.77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58368.83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58368.83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451677.78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451677.78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464817.48</v>
      </c>
      <c r="H123" s="40">
        <v>0</v>
      </c>
      <c r="I123" s="40">
        <v>0</v>
      </c>
      <c r="J123" s="40">
        <v>0</v>
      </c>
      <c r="K123" s="41">
        <f t="shared" si="25"/>
        <v>464817.48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43488.72</v>
      </c>
      <c r="H124" s="40">
        <v>0</v>
      </c>
      <c r="I124" s="40">
        <v>0</v>
      </c>
      <c r="J124" s="40">
        <v>0</v>
      </c>
      <c r="K124" s="41">
        <f t="shared" si="25"/>
        <v>43488.72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230868.71</v>
      </c>
      <c r="H125" s="40">
        <v>0</v>
      </c>
      <c r="I125" s="40">
        <v>0</v>
      </c>
      <c r="J125" s="40">
        <v>0</v>
      </c>
      <c r="K125" s="41">
        <f t="shared" si="25"/>
        <v>230868.71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202429.35</v>
      </c>
      <c r="H126" s="40">
        <v>0</v>
      </c>
      <c r="I126" s="40">
        <v>0</v>
      </c>
      <c r="J126" s="40">
        <v>0</v>
      </c>
      <c r="K126" s="41">
        <f t="shared" si="25"/>
        <v>202429.35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599998.62</v>
      </c>
      <c r="H127" s="40">
        <v>0</v>
      </c>
      <c r="I127" s="40">
        <v>0</v>
      </c>
      <c r="J127" s="40">
        <v>0</v>
      </c>
      <c r="K127" s="41">
        <f t="shared" si="25"/>
        <v>599998.62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251509.7</v>
      </c>
      <c r="I128" s="40">
        <v>0</v>
      </c>
      <c r="J128" s="40">
        <v>0</v>
      </c>
      <c r="K128" s="41">
        <f t="shared" si="25"/>
        <v>251509.7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454469.95</v>
      </c>
      <c r="I129" s="40">
        <v>0</v>
      </c>
      <c r="J129" s="40">
        <v>0</v>
      </c>
      <c r="K129" s="41">
        <f t="shared" si="25"/>
        <v>454469.95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286867.03</v>
      </c>
      <c r="J130" s="40">
        <v>0</v>
      </c>
      <c r="K130" s="41">
        <f t="shared" si="25"/>
        <v>286867.03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554335.11</v>
      </c>
      <c r="K131" s="44">
        <f t="shared" si="25"/>
        <v>554335.11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2017-03-29T13:32:10Z</dcterms:modified>
  <cp:category/>
  <cp:version/>
  <cp:contentType/>
  <cp:contentStatus/>
</cp:coreProperties>
</file>