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<sst xmlns="http://schemas.openxmlformats.org/spreadsheetml/2006/main" count="136" uniqueCount="136">
  <si>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</si>
  <si>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</si>
  <si>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</si>
  <si>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</si>
  <si>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</si>
  <si>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</si>
  <si>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</si>
  <si>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</si>
  <si>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</si>
  <si>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</si>
  <si>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</si>
  <si>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</si>
  <si>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</si>
  <si>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</si>
  <si>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</si>
  <si>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</si>
  <si>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</si>
  <si>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</si>
  <si>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</si>
  <si>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</si>
  <si>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</si>
  <si>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</si>
  <si>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</si>
  <si>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</si>
  <si>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</si>
  <si>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</si>
  <si>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</si>
  <si>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</si>
  <si>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</si>
  <si>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</si>
  <si>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</si>
  <si>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</si>
  <si>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</si>
  <si>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</si>
  <si>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</si>
  <si>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</si>
  <si>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</si>
  <si>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</si>
  <si>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</si>
  <si>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</si>
  <si>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</si>
  <si>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</si>
  <si>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</si>
  <si>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</si>
  <si>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</si>
  <si>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</si>
  <si>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</si>
  <si>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</si>
  <si>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</si>
  <si>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</si>
  <si>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</si>
  <si>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</si>
  <si>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</si>
  <si>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</si>
  <si>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</si>
  <si>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</si>
  <si>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</si>
  <si>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</si>
  <si>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</si>
  <si>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</si>
  <si>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</si>
  <si>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</si>
  <si>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</si>
  <si>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</si>
  <si>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</si>
  <si>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</si>
  <si>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</si>
  <si>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</si>
  <si>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</si>
  <si>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</si>
  <si>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</si>
  <si>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</si>
  <si>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</si>
  <si>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</si>
  <si>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</si>
  <si>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</si>
  <si>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</si>
  <si>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</si>
  <si>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</si>
  <si>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</si>
  <si>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</si>
  <si>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</si>
  <si>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</si>
  <si>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</si>
  <si>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</si>
  <si>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</si>
  <si>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</si>
  <si>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</si>
  <si>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</si>
  <si>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</si>
  <si>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</si>
  <si>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</si>
  <si>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</si>
  <si>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</si>
  <si>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</si>
  <si>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</si>
  <si>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</si>
  <si>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</si>
  <si>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</si>
  <si>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</si>
  <si>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</si>
  <si>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</si>
  <si>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</si>
  <si>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</si>
  <si>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</si>
  <si>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</si>
  <si>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</si>
  <si>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</si>
  <si>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</si>
  <si>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</si>
  <si>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</si>
  <si>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</si>
  <si>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</si>
  <si>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</si>
  <si>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</si>
  <si>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</si>
  <si>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</si>
  <si>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</si>
  <si>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</si>
  <si>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</si>
  <si>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</si>
  <si>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</si>
  <si>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</si>
  <si>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</si>
  <si>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</si>
  <si>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</si>
  <si>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</si>
  <si>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</si>
  <si>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</si>
  <si>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</si>
  <si>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</si>
  <si>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</si>
  <si>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</si>
  <si>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17/03/17 - VENCIMENTO 29/03/17</t>
  </si>
  <si>
    <t>6.4. Revisão de Remuneração pelo Serviço Atende ¹</t>
  </si>
  <si>
    <t xml:space="preserve">     ¹ Frota operacional e horas extras.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</si>
</sst>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7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606298</v>
      </c>
      <c r="C7" s="9">
        <f t="shared" si="0"/>
        <v>760413</v>
      </c>
      <c r="D7" s="9">
        <f t="shared" si="0"/>
        <v>787068</v>
      </c>
      <c r="E7" s="9">
        <f t="shared" si="0"/>
        <v>532192</v>
      </c>
      <c r="F7" s="9">
        <f t="shared" si="0"/>
        <v>716217</v>
      </c>
      <c r="G7" s="9">
        <f t="shared" si="0"/>
        <v>1227507</v>
      </c>
      <c r="H7" s="9">
        <f t="shared" si="0"/>
        <v>566264</v>
      </c>
      <c r="I7" s="9">
        <f t="shared" si="0"/>
        <v>121801</v>
      </c>
      <c r="J7" s="9">
        <f t="shared" si="0"/>
        <v>326822</v>
      </c>
      <c r="K7" s="9">
        <f t="shared" si="0"/>
        <v>5644582</v>
      </c>
      <c r="L7" s="52"/>
    </row>
    <row r="8" spans="1:11" ht="17.25" customHeight="1">
      <c r="A8" s="10" t="s">
        <v>97</v>
      </c>
      <c r="B8" s="11">
        <f>B9+B12+B16</f>
        <v>300268</v>
      </c>
      <c r="C8" s="11">
        <f aca="true" t="shared" si="1" ref="C8:J8">C9+C12+C16</f>
        <v>387534</v>
      </c>
      <c r="D8" s="11">
        <f t="shared" si="1"/>
        <v>377849</v>
      </c>
      <c r="E8" s="11">
        <f t="shared" si="1"/>
        <v>271210</v>
      </c>
      <c r="F8" s="11">
        <f t="shared" si="1"/>
        <v>353638</v>
      </c>
      <c r="G8" s="11">
        <f t="shared" si="1"/>
        <v>612210</v>
      </c>
      <c r="H8" s="11">
        <f t="shared" si="1"/>
        <v>306901</v>
      </c>
      <c r="I8" s="11">
        <f t="shared" si="1"/>
        <v>56392</v>
      </c>
      <c r="J8" s="11">
        <f t="shared" si="1"/>
        <v>155112</v>
      </c>
      <c r="K8" s="11">
        <f>SUM(B8:J8)</f>
        <v>2821114</v>
      </c>
    </row>
    <row r="9" spans="1:11" ht="17.25" customHeight="1">
      <c r="A9" s="15" t="s">
        <v>16</v>
      </c>
      <c r="B9" s="13">
        <f>+B10+B11</f>
        <v>36434</v>
      </c>
      <c r="C9" s="13">
        <f aca="true" t="shared" si="2" ref="C9:J9">+C10+C11</f>
        <v>48728</v>
      </c>
      <c r="D9" s="13">
        <f t="shared" si="2"/>
        <v>42726</v>
      </c>
      <c r="E9" s="13">
        <f t="shared" si="2"/>
        <v>32966</v>
      </c>
      <c r="F9" s="13">
        <f t="shared" si="2"/>
        <v>36893</v>
      </c>
      <c r="G9" s="13">
        <f t="shared" si="2"/>
        <v>49259</v>
      </c>
      <c r="H9" s="13">
        <f t="shared" si="2"/>
        <v>46601</v>
      </c>
      <c r="I9" s="13">
        <f t="shared" si="2"/>
        <v>7942</v>
      </c>
      <c r="J9" s="13">
        <f t="shared" si="2"/>
        <v>16389</v>
      </c>
      <c r="K9" s="11">
        <f>SUM(B9:J9)</f>
        <v>317938</v>
      </c>
    </row>
    <row r="10" spans="1:11" ht="17.25" customHeight="1">
      <c r="A10" s="29" t="s">
        <v>17</v>
      </c>
      <c r="B10" s="13">
        <v>36434</v>
      </c>
      <c r="C10" s="13">
        <v>48728</v>
      </c>
      <c r="D10" s="13">
        <v>42726</v>
      </c>
      <c r="E10" s="13">
        <v>32966</v>
      </c>
      <c r="F10" s="13">
        <v>36893</v>
      </c>
      <c r="G10" s="13">
        <v>49259</v>
      </c>
      <c r="H10" s="13">
        <v>46601</v>
      </c>
      <c r="I10" s="13">
        <v>7942</v>
      </c>
      <c r="J10" s="13">
        <v>16389</v>
      </c>
      <c r="K10" s="11">
        <f>SUM(B10:J10)</f>
        <v>317938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223973</v>
      </c>
      <c r="C12" s="17">
        <f t="shared" si="3"/>
        <v>290108</v>
      </c>
      <c r="D12" s="17">
        <f t="shared" si="3"/>
        <v>284656</v>
      </c>
      <c r="E12" s="17">
        <f t="shared" si="3"/>
        <v>204066</v>
      </c>
      <c r="F12" s="17">
        <f t="shared" si="3"/>
        <v>263310</v>
      </c>
      <c r="G12" s="17">
        <f t="shared" si="3"/>
        <v>464395</v>
      </c>
      <c r="H12" s="17">
        <f t="shared" si="3"/>
        <v>224411</v>
      </c>
      <c r="I12" s="17">
        <f t="shared" si="3"/>
        <v>40600</v>
      </c>
      <c r="J12" s="17">
        <f t="shared" si="3"/>
        <v>117134</v>
      </c>
      <c r="K12" s="11">
        <f aca="true" t="shared" si="4" ref="K12:K27">SUM(B12:J12)</f>
        <v>2112653</v>
      </c>
    </row>
    <row r="13" spans="1:13" ht="17.25" customHeight="1">
      <c r="A13" s="14" t="s">
        <v>19</v>
      </c>
      <c r="B13" s="13">
        <v>108368</v>
      </c>
      <c r="C13" s="13">
        <v>151076</v>
      </c>
      <c r="D13" s="13">
        <v>152447</v>
      </c>
      <c r="E13" s="13">
        <v>105979</v>
      </c>
      <c r="F13" s="13">
        <v>135842</v>
      </c>
      <c r="G13" s="13">
        <v>224071</v>
      </c>
      <c r="H13" s="13">
        <v>104459</v>
      </c>
      <c r="I13" s="13">
        <v>22996</v>
      </c>
      <c r="J13" s="13">
        <v>62526</v>
      </c>
      <c r="K13" s="11">
        <f t="shared" si="4"/>
        <v>1067764</v>
      </c>
      <c r="L13" s="52"/>
      <c r="M13" s="53"/>
    </row>
    <row r="14" spans="1:12" ht="17.25" customHeight="1">
      <c r="A14" s="14" t="s">
        <v>20</v>
      </c>
      <c r="B14" s="13">
        <v>106515</v>
      </c>
      <c r="C14" s="13">
        <v>125218</v>
      </c>
      <c r="D14" s="13">
        <v>123111</v>
      </c>
      <c r="E14" s="13">
        <v>89797</v>
      </c>
      <c r="F14" s="13">
        <v>118952</v>
      </c>
      <c r="G14" s="13">
        <v>226484</v>
      </c>
      <c r="H14" s="13">
        <v>104273</v>
      </c>
      <c r="I14" s="13">
        <v>15311</v>
      </c>
      <c r="J14" s="13">
        <v>51476</v>
      </c>
      <c r="K14" s="11">
        <f t="shared" si="4"/>
        <v>961137</v>
      </c>
      <c r="L14" s="52"/>
    </row>
    <row r="15" spans="1:11" ht="17.25" customHeight="1">
      <c r="A15" s="14" t="s">
        <v>21</v>
      </c>
      <c r="B15" s="13">
        <v>9090</v>
      </c>
      <c r="C15" s="13">
        <v>13814</v>
      </c>
      <c r="D15" s="13">
        <v>9098</v>
      </c>
      <c r="E15" s="13">
        <v>8290</v>
      </c>
      <c r="F15" s="13">
        <v>8516</v>
      </c>
      <c r="G15" s="13">
        <v>13840</v>
      </c>
      <c r="H15" s="13">
        <v>15679</v>
      </c>
      <c r="I15" s="13">
        <v>2293</v>
      </c>
      <c r="J15" s="13">
        <v>3132</v>
      </c>
      <c r="K15" s="11">
        <f t="shared" si="4"/>
        <v>83752</v>
      </c>
    </row>
    <row r="16" spans="1:11" ht="17.25" customHeight="1">
      <c r="A16" s="15" t="s">
        <v>93</v>
      </c>
      <c r="B16" s="13">
        <f>B17+B18+B19</f>
        <v>39861</v>
      </c>
      <c r="C16" s="13">
        <f aca="true" t="shared" si="5" ref="C16:J16">C17+C18+C19</f>
        <v>48698</v>
      </c>
      <c r="D16" s="13">
        <f t="shared" si="5"/>
        <v>50467</v>
      </c>
      <c r="E16" s="13">
        <f t="shared" si="5"/>
        <v>34178</v>
      </c>
      <c r="F16" s="13">
        <f t="shared" si="5"/>
        <v>53435</v>
      </c>
      <c r="G16" s="13">
        <f t="shared" si="5"/>
        <v>98556</v>
      </c>
      <c r="H16" s="13">
        <f t="shared" si="5"/>
        <v>35889</v>
      </c>
      <c r="I16" s="13">
        <f t="shared" si="5"/>
        <v>7850</v>
      </c>
      <c r="J16" s="13">
        <f t="shared" si="5"/>
        <v>21589</v>
      </c>
      <c r="K16" s="11">
        <f t="shared" si="4"/>
        <v>390523</v>
      </c>
    </row>
    <row r="17" spans="1:11" ht="17.25" customHeight="1">
      <c r="A17" s="14" t="s">
        <v>94</v>
      </c>
      <c r="B17" s="13">
        <v>24799</v>
      </c>
      <c r="C17" s="13">
        <v>32779</v>
      </c>
      <c r="D17" s="13">
        <v>30622</v>
      </c>
      <c r="E17" s="13">
        <v>21536</v>
      </c>
      <c r="F17" s="13">
        <v>35043</v>
      </c>
      <c r="G17" s="13">
        <v>61495</v>
      </c>
      <c r="H17" s="13">
        <v>24009</v>
      </c>
      <c r="I17" s="13">
        <v>5364</v>
      </c>
      <c r="J17" s="13">
        <v>12800</v>
      </c>
      <c r="K17" s="11">
        <f t="shared" si="4"/>
        <v>248447</v>
      </c>
    </row>
    <row r="18" spans="1:11" ht="17.25" customHeight="1">
      <c r="A18" s="14" t="s">
        <v>95</v>
      </c>
      <c r="B18" s="13">
        <v>14203</v>
      </c>
      <c r="C18" s="13">
        <v>14875</v>
      </c>
      <c r="D18" s="13">
        <v>19273</v>
      </c>
      <c r="E18" s="13">
        <v>12016</v>
      </c>
      <c r="F18" s="13">
        <v>17661</v>
      </c>
      <c r="G18" s="13">
        <v>35918</v>
      </c>
      <c r="H18" s="13">
        <v>10796</v>
      </c>
      <c r="I18" s="13">
        <v>2349</v>
      </c>
      <c r="J18" s="13">
        <v>8562</v>
      </c>
      <c r="K18" s="11">
        <f t="shared" si="4"/>
        <v>135653</v>
      </c>
    </row>
    <row r="19" spans="1:11" ht="17.25" customHeight="1">
      <c r="A19" s="14" t="s">
        <v>96</v>
      </c>
      <c r="B19" s="13">
        <v>859</v>
      </c>
      <c r="C19" s="13">
        <v>1044</v>
      </c>
      <c r="D19" s="13">
        <v>572</v>
      </c>
      <c r="E19" s="13">
        <v>626</v>
      </c>
      <c r="F19" s="13">
        <v>731</v>
      </c>
      <c r="G19" s="13">
        <v>1143</v>
      </c>
      <c r="H19" s="13">
        <v>1084</v>
      </c>
      <c r="I19" s="13">
        <v>137</v>
      </c>
      <c r="J19" s="13">
        <v>227</v>
      </c>
      <c r="K19" s="11">
        <f t="shared" si="4"/>
        <v>6423</v>
      </c>
    </row>
    <row r="20" spans="1:11" ht="17.25" customHeight="1">
      <c r="A20" s="16" t="s">
        <v>22</v>
      </c>
      <c r="B20" s="11">
        <f>+B21+B22+B23</f>
        <v>158838</v>
      </c>
      <c r="C20" s="11">
        <f aca="true" t="shared" si="6" ref="C20:J20">+C21+C22+C23</f>
        <v>176410</v>
      </c>
      <c r="D20" s="11">
        <f t="shared" si="6"/>
        <v>197531</v>
      </c>
      <c r="E20" s="11">
        <f t="shared" si="6"/>
        <v>126375</v>
      </c>
      <c r="F20" s="11">
        <f t="shared" si="6"/>
        <v>198968</v>
      </c>
      <c r="G20" s="11">
        <f t="shared" si="6"/>
        <v>381398</v>
      </c>
      <c r="H20" s="11">
        <f t="shared" si="6"/>
        <v>134753</v>
      </c>
      <c r="I20" s="11">
        <f t="shared" si="6"/>
        <v>31148</v>
      </c>
      <c r="J20" s="11">
        <f t="shared" si="6"/>
        <v>77863</v>
      </c>
      <c r="K20" s="11">
        <f t="shared" si="4"/>
        <v>1483284</v>
      </c>
    </row>
    <row r="21" spans="1:12" ht="17.25" customHeight="1">
      <c r="A21" s="12" t="s">
        <v>23</v>
      </c>
      <c r="B21" s="13">
        <v>85682</v>
      </c>
      <c r="C21" s="13">
        <v>105466</v>
      </c>
      <c r="D21" s="13">
        <v>118884</v>
      </c>
      <c r="E21" s="13">
        <v>74600</v>
      </c>
      <c r="F21" s="13">
        <v>114777</v>
      </c>
      <c r="G21" s="13">
        <v>202202</v>
      </c>
      <c r="H21" s="13">
        <v>75927</v>
      </c>
      <c r="I21" s="13">
        <v>19464</v>
      </c>
      <c r="J21" s="13">
        <v>45853</v>
      </c>
      <c r="K21" s="11">
        <f t="shared" si="4"/>
        <v>842855</v>
      </c>
      <c r="L21" s="52"/>
    </row>
    <row r="22" spans="1:12" ht="17.25" customHeight="1">
      <c r="A22" s="12" t="s">
        <v>24</v>
      </c>
      <c r="B22" s="13">
        <v>69299</v>
      </c>
      <c r="C22" s="13">
        <v>66284</v>
      </c>
      <c r="D22" s="13">
        <v>74764</v>
      </c>
      <c r="E22" s="13">
        <v>48969</v>
      </c>
      <c r="F22" s="13">
        <v>80706</v>
      </c>
      <c r="G22" s="13">
        <v>172663</v>
      </c>
      <c r="H22" s="13">
        <v>53879</v>
      </c>
      <c r="I22" s="13">
        <v>10816</v>
      </c>
      <c r="J22" s="13">
        <v>30666</v>
      </c>
      <c r="K22" s="11">
        <f t="shared" si="4"/>
        <v>608046</v>
      </c>
      <c r="L22" s="52"/>
    </row>
    <row r="23" spans="1:11" ht="17.25" customHeight="1">
      <c r="A23" s="12" t="s">
        <v>25</v>
      </c>
      <c r="B23" s="13">
        <v>3857</v>
      </c>
      <c r="C23" s="13">
        <v>4660</v>
      </c>
      <c r="D23" s="13">
        <v>3883</v>
      </c>
      <c r="E23" s="13">
        <v>2806</v>
      </c>
      <c r="F23" s="13">
        <v>3485</v>
      </c>
      <c r="G23" s="13">
        <v>6533</v>
      </c>
      <c r="H23" s="13">
        <v>4947</v>
      </c>
      <c r="I23" s="13">
        <v>868</v>
      </c>
      <c r="J23" s="13">
        <v>1344</v>
      </c>
      <c r="K23" s="11">
        <f t="shared" si="4"/>
        <v>32383</v>
      </c>
    </row>
    <row r="24" spans="1:11" ht="17.25" customHeight="1">
      <c r="A24" s="16" t="s">
        <v>26</v>
      </c>
      <c r="B24" s="13">
        <f>+B25+B26</f>
        <v>147192</v>
      </c>
      <c r="C24" s="13">
        <f aca="true" t="shared" si="7" ref="C24:J24">+C25+C26</f>
        <v>196469</v>
      </c>
      <c r="D24" s="13">
        <f t="shared" si="7"/>
        <v>211688</v>
      </c>
      <c r="E24" s="13">
        <f t="shared" si="7"/>
        <v>134607</v>
      </c>
      <c r="F24" s="13">
        <f t="shared" si="7"/>
        <v>163611</v>
      </c>
      <c r="G24" s="13">
        <f t="shared" si="7"/>
        <v>233899</v>
      </c>
      <c r="H24" s="13">
        <f t="shared" si="7"/>
        <v>115879</v>
      </c>
      <c r="I24" s="13">
        <f t="shared" si="7"/>
        <v>34261</v>
      </c>
      <c r="J24" s="13">
        <f t="shared" si="7"/>
        <v>93847</v>
      </c>
      <c r="K24" s="11">
        <f t="shared" si="4"/>
        <v>1331453</v>
      </c>
    </row>
    <row r="25" spans="1:12" ht="17.25" customHeight="1">
      <c r="A25" s="12" t="s">
        <v>114</v>
      </c>
      <c r="B25" s="13">
        <v>65380</v>
      </c>
      <c r="C25" s="13">
        <v>96222</v>
      </c>
      <c r="D25" s="13">
        <v>110949</v>
      </c>
      <c r="E25" s="13">
        <v>68710</v>
      </c>
      <c r="F25" s="13">
        <v>79465</v>
      </c>
      <c r="G25" s="13">
        <v>107051</v>
      </c>
      <c r="H25" s="13">
        <v>53754</v>
      </c>
      <c r="I25" s="13">
        <v>19432</v>
      </c>
      <c r="J25" s="13">
        <v>46495</v>
      </c>
      <c r="K25" s="11">
        <f t="shared" si="4"/>
        <v>647458</v>
      </c>
      <c r="L25" s="52"/>
    </row>
    <row r="26" spans="1:12" ht="17.25" customHeight="1">
      <c r="A26" s="12" t="s">
        <v>115</v>
      </c>
      <c r="B26" s="13">
        <v>81812</v>
      </c>
      <c r="C26" s="13">
        <v>100247</v>
      </c>
      <c r="D26" s="13">
        <v>100739</v>
      </c>
      <c r="E26" s="13">
        <v>65897</v>
      </c>
      <c r="F26" s="13">
        <v>84146</v>
      </c>
      <c r="G26" s="13">
        <v>126848</v>
      </c>
      <c r="H26" s="13">
        <v>62125</v>
      </c>
      <c r="I26" s="13">
        <v>14829</v>
      </c>
      <c r="J26" s="13">
        <v>47352</v>
      </c>
      <c r="K26" s="11">
        <f t="shared" si="4"/>
        <v>683995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8731</v>
      </c>
      <c r="I27" s="11">
        <v>0</v>
      </c>
      <c r="J27" s="11">
        <v>0</v>
      </c>
      <c r="K27" s="11">
        <f t="shared" si="4"/>
        <v>8731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6488.52</v>
      </c>
      <c r="I35" s="19">
        <v>0</v>
      </c>
      <c r="J35" s="19">
        <v>0</v>
      </c>
      <c r="K35" s="23">
        <f>SUM(B35:J35)</f>
        <v>6488.52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1704357.4000000001</v>
      </c>
      <c r="C47" s="22">
        <f aca="true" t="shared" si="12" ref="C47:H47">+C48+C57</f>
        <v>2389256.2600000002</v>
      </c>
      <c r="D47" s="22">
        <f t="shared" si="12"/>
        <v>2782284.9899999998</v>
      </c>
      <c r="E47" s="22">
        <f t="shared" si="12"/>
        <v>1607329.69</v>
      </c>
      <c r="F47" s="22">
        <f t="shared" si="12"/>
        <v>2135057.34</v>
      </c>
      <c r="G47" s="22">
        <f t="shared" si="12"/>
        <v>3083127.0700000003</v>
      </c>
      <c r="H47" s="22">
        <f t="shared" si="12"/>
        <v>1641443.96</v>
      </c>
      <c r="I47" s="22">
        <f>+I48+I57</f>
        <v>616319.11</v>
      </c>
      <c r="J47" s="22">
        <f>+J48+J57</f>
        <v>995911.17</v>
      </c>
      <c r="K47" s="22">
        <f>SUM(B47:J47)</f>
        <v>16955086.990000002</v>
      </c>
    </row>
    <row r="48" spans="1:11" ht="17.25" customHeight="1">
      <c r="A48" s="16" t="s">
        <v>107</v>
      </c>
      <c r="B48" s="23">
        <f>SUM(B49:B56)</f>
        <v>1685719.81</v>
      </c>
      <c r="C48" s="23">
        <f aca="true" t="shared" si="13" ref="C48:J48">SUM(C49:C56)</f>
        <v>2365787.08</v>
      </c>
      <c r="D48" s="23">
        <f t="shared" si="13"/>
        <v>2756873.59</v>
      </c>
      <c r="E48" s="23">
        <f t="shared" si="13"/>
        <v>1584970.77</v>
      </c>
      <c r="F48" s="23">
        <f t="shared" si="13"/>
        <v>2111604.0999999996</v>
      </c>
      <c r="G48" s="23">
        <f t="shared" si="13"/>
        <v>3053611.45</v>
      </c>
      <c r="H48" s="23">
        <f t="shared" si="13"/>
        <v>1621507.78</v>
      </c>
      <c r="I48" s="23">
        <f t="shared" si="13"/>
        <v>616319.11</v>
      </c>
      <c r="J48" s="23">
        <f t="shared" si="13"/>
        <v>981931.3500000001</v>
      </c>
      <c r="K48" s="23">
        <f aca="true" t="shared" si="14" ref="K48:K57">SUM(B48:J48)</f>
        <v>16778325.04</v>
      </c>
    </row>
    <row r="49" spans="1:11" ht="17.25" customHeight="1">
      <c r="A49" s="34" t="s">
        <v>43</v>
      </c>
      <c r="B49" s="23">
        <f aca="true" t="shared" si="15" ref="B49:H49">ROUND(B30*B7,2)</f>
        <v>1684538.36</v>
      </c>
      <c r="C49" s="23">
        <f t="shared" si="15"/>
        <v>2358496.96</v>
      </c>
      <c r="D49" s="23">
        <f t="shared" si="15"/>
        <v>2754423.17</v>
      </c>
      <c r="E49" s="23">
        <f t="shared" si="15"/>
        <v>1583963.05</v>
      </c>
      <c r="F49" s="23">
        <f t="shared" si="15"/>
        <v>2109688.8</v>
      </c>
      <c r="G49" s="23">
        <f t="shared" si="15"/>
        <v>3050968.65</v>
      </c>
      <c r="H49" s="23">
        <f t="shared" si="15"/>
        <v>1613909.03</v>
      </c>
      <c r="I49" s="23">
        <f>ROUND(I30*I7,2)</f>
        <v>615253.39</v>
      </c>
      <c r="J49" s="23">
        <f>ROUND(J30*J7,2)</f>
        <v>979714.31</v>
      </c>
      <c r="K49" s="23">
        <f t="shared" si="14"/>
        <v>16750955.72</v>
      </c>
    </row>
    <row r="50" spans="1:11" ht="17.25" customHeight="1">
      <c r="A50" s="34" t="s">
        <v>44</v>
      </c>
      <c r="B50" s="19">
        <v>0</v>
      </c>
      <c r="C50" s="23">
        <f>ROUND(C31*C7,2)</f>
        <v>5242.42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5242.42</v>
      </c>
    </row>
    <row r="51" spans="1:11" ht="17.25" customHeight="1">
      <c r="A51" s="66" t="s">
        <v>103</v>
      </c>
      <c r="B51" s="67">
        <f aca="true" t="shared" si="16" ref="B51:H51">ROUND(B32*B7,2)</f>
        <v>-2910.23</v>
      </c>
      <c r="C51" s="67">
        <f t="shared" si="16"/>
        <v>-3726.02</v>
      </c>
      <c r="D51" s="67">
        <f t="shared" si="16"/>
        <v>-3935.34</v>
      </c>
      <c r="E51" s="67">
        <f t="shared" si="16"/>
        <v>-2437.68</v>
      </c>
      <c r="F51" s="67">
        <f t="shared" si="16"/>
        <v>-3366.22</v>
      </c>
      <c r="G51" s="67">
        <f t="shared" si="16"/>
        <v>-4787.28</v>
      </c>
      <c r="H51" s="67">
        <f t="shared" si="16"/>
        <v>-2604.81</v>
      </c>
      <c r="I51" s="19">
        <v>0</v>
      </c>
      <c r="J51" s="19">
        <v>0</v>
      </c>
      <c r="K51" s="67">
        <f>SUM(B51:J51)</f>
        <v>-23767.58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6488.52</v>
      </c>
      <c r="I53" s="31">
        <f>+I35</f>
        <v>0</v>
      </c>
      <c r="J53" s="31">
        <f>+J35</f>
        <v>0</v>
      </c>
      <c r="K53" s="23">
        <f t="shared" si="14"/>
        <v>6488.52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18637.59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4"/>
        <v>176761.95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-213772.66000000003</v>
      </c>
      <c r="C61" s="35">
        <f t="shared" si="17"/>
        <v>-263968.79</v>
      </c>
      <c r="D61" s="35">
        <f t="shared" si="17"/>
        <v>-224228.80999999997</v>
      </c>
      <c r="E61" s="35">
        <f t="shared" si="17"/>
        <v>-254058.02</v>
      </c>
      <c r="F61" s="35">
        <f t="shared" si="17"/>
        <v>-299359.94</v>
      </c>
      <c r="G61" s="35">
        <f t="shared" si="17"/>
        <v>-313530.81000000006</v>
      </c>
      <c r="H61" s="35">
        <f t="shared" si="17"/>
        <v>-201271.96</v>
      </c>
      <c r="I61" s="35">
        <f t="shared" si="17"/>
        <v>-99751.17000000001</v>
      </c>
      <c r="J61" s="35">
        <f t="shared" si="17"/>
        <v>-99098.5</v>
      </c>
      <c r="K61" s="35">
        <f>SUM(B61:J61)</f>
        <v>-1969040.66</v>
      </c>
    </row>
    <row r="62" spans="1:11" ht="18.75" customHeight="1">
      <c r="A62" s="16" t="s">
        <v>74</v>
      </c>
      <c r="B62" s="35">
        <f aca="true" t="shared" si="18" ref="B62:J62">B63+B64+B65+B66+B67+B68</f>
        <v>-183308.96000000002</v>
      </c>
      <c r="C62" s="35">
        <f t="shared" si="18"/>
        <v>-188078.69999999998</v>
      </c>
      <c r="D62" s="35">
        <f t="shared" si="18"/>
        <v>-183148.51999999996</v>
      </c>
      <c r="E62" s="35">
        <f t="shared" si="18"/>
        <v>-234039.49</v>
      </c>
      <c r="F62" s="35">
        <f t="shared" si="18"/>
        <v>-214380.32</v>
      </c>
      <c r="G62" s="35">
        <f t="shared" si="18"/>
        <v>-249092.67000000004</v>
      </c>
      <c r="H62" s="35">
        <f t="shared" si="18"/>
        <v>-177083.8</v>
      </c>
      <c r="I62" s="35">
        <f t="shared" si="18"/>
        <v>-30179.6</v>
      </c>
      <c r="J62" s="35">
        <f t="shared" si="18"/>
        <v>-62278.2</v>
      </c>
      <c r="K62" s="35">
        <f aca="true" t="shared" si="19" ref="K62:K91">SUM(B62:J62)</f>
        <v>-1521590.2600000002</v>
      </c>
    </row>
    <row r="63" spans="1:11" ht="18.75" customHeight="1">
      <c r="A63" s="12" t="s">
        <v>75</v>
      </c>
      <c r="B63" s="35">
        <f>-ROUND(B9*$D$3,2)</f>
        <v>-138449.2</v>
      </c>
      <c r="C63" s="35">
        <f aca="true" t="shared" si="20" ref="C63:J63">-ROUND(C9*$D$3,2)</f>
        <v>-185166.4</v>
      </c>
      <c r="D63" s="35">
        <f t="shared" si="20"/>
        <v>-162358.8</v>
      </c>
      <c r="E63" s="35">
        <f t="shared" si="20"/>
        <v>-125270.8</v>
      </c>
      <c r="F63" s="35">
        <f t="shared" si="20"/>
        <v>-140193.4</v>
      </c>
      <c r="G63" s="35">
        <f t="shared" si="20"/>
        <v>-187184.2</v>
      </c>
      <c r="H63" s="35">
        <f t="shared" si="20"/>
        <v>-177083.8</v>
      </c>
      <c r="I63" s="35">
        <f t="shared" si="20"/>
        <v>-30179.6</v>
      </c>
      <c r="J63" s="35">
        <f t="shared" si="20"/>
        <v>-62278.2</v>
      </c>
      <c r="K63" s="35">
        <f t="shared" si="19"/>
        <v>-1208164.4000000001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-813.2</v>
      </c>
      <c r="C65" s="35">
        <v>-57</v>
      </c>
      <c r="D65" s="35">
        <v>-144.4</v>
      </c>
      <c r="E65" s="35">
        <v>-649.8</v>
      </c>
      <c r="F65" s="35">
        <v>-387.6</v>
      </c>
      <c r="G65" s="35">
        <v>-224.2</v>
      </c>
      <c r="H65" s="19">
        <v>0</v>
      </c>
      <c r="I65" s="19">
        <v>0</v>
      </c>
      <c r="J65" s="19">
        <v>0</v>
      </c>
      <c r="K65" s="35">
        <f t="shared" si="19"/>
        <v>-2276.2</v>
      </c>
    </row>
    <row r="66" spans="1:11" ht="18.75" customHeight="1">
      <c r="A66" s="12" t="s">
        <v>104</v>
      </c>
      <c r="B66" s="35">
        <v>-4354.8</v>
      </c>
      <c r="C66" s="35">
        <v>-1675.8</v>
      </c>
      <c r="D66" s="35">
        <v>-1189.4</v>
      </c>
      <c r="E66" s="35">
        <v>-2553.6</v>
      </c>
      <c r="F66" s="35">
        <v>-1463</v>
      </c>
      <c r="G66" s="35">
        <v>-1136.2</v>
      </c>
      <c r="H66" s="19">
        <v>0</v>
      </c>
      <c r="I66" s="19">
        <v>0</v>
      </c>
      <c r="J66" s="19">
        <v>0</v>
      </c>
      <c r="K66" s="35">
        <f t="shared" si="19"/>
        <v>-12372.800000000001</v>
      </c>
    </row>
    <row r="67" spans="1:11" ht="18.75" customHeight="1">
      <c r="A67" s="12" t="s">
        <v>52</v>
      </c>
      <c r="B67" s="35">
        <v>-39691.76</v>
      </c>
      <c r="C67" s="35">
        <v>-1179.5</v>
      </c>
      <c r="D67" s="35">
        <v>-19455.92</v>
      </c>
      <c r="E67" s="35">
        <v>-105565.29</v>
      </c>
      <c r="F67" s="35">
        <v>-72336.32</v>
      </c>
      <c r="G67" s="35">
        <v>-60548.07</v>
      </c>
      <c r="H67" s="19">
        <v>0</v>
      </c>
      <c r="I67" s="19">
        <v>0</v>
      </c>
      <c r="J67" s="19">
        <v>0</v>
      </c>
      <c r="K67" s="35">
        <f t="shared" si="19"/>
        <v>-298776.86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-21473.949999999997</v>
      </c>
      <c r="C69" s="67">
        <f>SUM(C70:C99)-C71</f>
        <v>-43195.48</v>
      </c>
      <c r="D69" s="67">
        <f t="shared" si="21"/>
        <v>-45697.57</v>
      </c>
      <c r="E69" s="67">
        <f t="shared" si="21"/>
        <v>-21016.010000000002</v>
      </c>
      <c r="F69" s="67">
        <f t="shared" si="21"/>
        <v>-56243.69</v>
      </c>
      <c r="G69" s="67">
        <f t="shared" si="21"/>
        <v>-52523.65</v>
      </c>
      <c r="H69" s="67">
        <f t="shared" si="21"/>
        <v>-16033.24</v>
      </c>
      <c r="I69" s="67">
        <f t="shared" si="21"/>
        <v>-69571.57</v>
      </c>
      <c r="J69" s="67">
        <f t="shared" si="21"/>
        <v>-15497.89</v>
      </c>
      <c r="K69" s="67">
        <f t="shared" si="19"/>
        <v>-341253.05000000005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35">
        <v>-8224.82</v>
      </c>
      <c r="C76" s="35">
        <v>-23962</v>
      </c>
      <c r="D76" s="35">
        <v>-25441.61</v>
      </c>
      <c r="E76" s="35">
        <v>-8265.58</v>
      </c>
      <c r="F76" s="35">
        <v>-38341.3</v>
      </c>
      <c r="G76" s="35">
        <v>-20817.18</v>
      </c>
      <c r="H76" s="35">
        <v>-2959.33</v>
      </c>
      <c r="I76" s="35">
        <v>-2700</v>
      </c>
      <c r="J76" s="35">
        <v>-6022.67</v>
      </c>
      <c r="K76" s="67">
        <f t="shared" si="19"/>
        <v>-136734.49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-5000</v>
      </c>
      <c r="H84" s="19">
        <v>0</v>
      </c>
      <c r="I84" s="19">
        <v>0</v>
      </c>
      <c r="J84" s="19">
        <v>0</v>
      </c>
      <c r="K84" s="67">
        <f t="shared" si="19"/>
        <v>-6000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132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134</v>
      </c>
      <c r="B102" s="67">
        <v>-8989.75</v>
      </c>
      <c r="C102" s="67">
        <v>-32694.61</v>
      </c>
      <c r="D102" s="67">
        <v>4617.28</v>
      </c>
      <c r="E102" s="67">
        <v>997.48</v>
      </c>
      <c r="F102" s="67">
        <v>-28735.93</v>
      </c>
      <c r="G102" s="67">
        <v>-11914.49</v>
      </c>
      <c r="H102" s="67">
        <v>-8154.92</v>
      </c>
      <c r="I102" s="19">
        <v>0</v>
      </c>
      <c r="J102" s="67">
        <v>-21322.41</v>
      </c>
      <c r="K102" s="67">
        <f aca="true" t="shared" si="22" ref="K102:K108">SUM(B102:J102)</f>
        <v>-106197.35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 t="shared" si="22"/>
        <v>0</v>
      </c>
      <c r="L103" s="54"/>
    </row>
    <row r="104" spans="1:12" ht="18.75" customHeight="1">
      <c r="A104" s="16" t="s">
        <v>83</v>
      </c>
      <c r="B104" s="24">
        <f aca="true" t="shared" si="23" ref="B104:H104">+B105+B106</f>
        <v>1490584.7400000002</v>
      </c>
      <c r="C104" s="24">
        <f t="shared" si="23"/>
        <v>2134512.9</v>
      </c>
      <c r="D104" s="24">
        <f t="shared" si="23"/>
        <v>2558056.18</v>
      </c>
      <c r="E104" s="24">
        <f t="shared" si="23"/>
        <v>1353271.67</v>
      </c>
      <c r="F104" s="24">
        <f t="shared" si="23"/>
        <v>1840980.0899999996</v>
      </c>
      <c r="G104" s="24">
        <f t="shared" si="23"/>
        <v>2769596.2600000002</v>
      </c>
      <c r="H104" s="24">
        <f t="shared" si="23"/>
        <v>1440172</v>
      </c>
      <c r="I104" s="24">
        <f>+I105+I106</f>
        <v>516567.94</v>
      </c>
      <c r="J104" s="24">
        <f>+J105+J106</f>
        <v>904155.2600000001</v>
      </c>
      <c r="K104" s="48">
        <f t="shared" si="22"/>
        <v>15007897.04</v>
      </c>
      <c r="L104" s="54"/>
    </row>
    <row r="105" spans="1:12" ht="18" customHeight="1">
      <c r="A105" s="16" t="s">
        <v>82</v>
      </c>
      <c r="B105" s="24">
        <f aca="true" t="shared" si="24" ref="B105:J105">+B48+B62+B69+B101</f>
        <v>1480936.9000000001</v>
      </c>
      <c r="C105" s="24">
        <f t="shared" si="24"/>
        <v>2134512.9</v>
      </c>
      <c r="D105" s="24">
        <f t="shared" si="24"/>
        <v>2528027.5</v>
      </c>
      <c r="E105" s="24">
        <f t="shared" si="24"/>
        <v>1329915.27</v>
      </c>
      <c r="F105" s="24">
        <f t="shared" si="24"/>
        <v>1840980.0899999996</v>
      </c>
      <c r="G105" s="24">
        <f t="shared" si="24"/>
        <v>2751995.1300000004</v>
      </c>
      <c r="H105" s="24">
        <f t="shared" si="24"/>
        <v>1428390.74</v>
      </c>
      <c r="I105" s="24">
        <f t="shared" si="24"/>
        <v>516567.94</v>
      </c>
      <c r="J105" s="24">
        <f t="shared" si="24"/>
        <v>904155.2600000001</v>
      </c>
      <c r="K105" s="48">
        <f t="shared" si="22"/>
        <v>14915481.73</v>
      </c>
      <c r="L105" s="54"/>
    </row>
    <row r="106" spans="1:12" ht="18.75" customHeight="1">
      <c r="A106" s="16" t="s">
        <v>99</v>
      </c>
      <c r="B106" s="24">
        <f aca="true" t="shared" si="25" ref="B106:J106">IF(+B57+B102+B107&lt;0,0,(B57+B102+B107))</f>
        <v>9647.84</v>
      </c>
      <c r="C106" s="24">
        <f t="shared" si="25"/>
        <v>0</v>
      </c>
      <c r="D106" s="24">
        <f t="shared" si="25"/>
        <v>30028.68</v>
      </c>
      <c r="E106" s="24">
        <f t="shared" si="25"/>
        <v>23356.399999999998</v>
      </c>
      <c r="F106" s="24">
        <f t="shared" si="25"/>
        <v>0</v>
      </c>
      <c r="G106" s="24">
        <f t="shared" si="25"/>
        <v>17601.129999999997</v>
      </c>
      <c r="H106" s="24">
        <f t="shared" si="25"/>
        <v>11781.26</v>
      </c>
      <c r="I106" s="19">
        <f t="shared" si="25"/>
        <v>0</v>
      </c>
      <c r="J106" s="24">
        <f t="shared" si="25"/>
        <v>0</v>
      </c>
      <c r="K106" s="48">
        <f t="shared" si="22"/>
        <v>92415.30999999998</v>
      </c>
      <c r="L106" s="76"/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 t="shared" si="22"/>
        <v>0</v>
      </c>
      <c r="M107" s="57"/>
    </row>
    <row r="108" spans="1:11" ht="18.75" customHeight="1">
      <c r="A108" s="16" t="s">
        <v>100</v>
      </c>
      <c r="B108" s="19">
        <v>0</v>
      </c>
      <c r="C108" s="67">
        <f>IF(C102+C57&lt;0,C102+C57+C71,0)</f>
        <v>-9302.06</v>
      </c>
      <c r="D108" s="19">
        <v>0</v>
      </c>
      <c r="E108" s="19">
        <v>0</v>
      </c>
      <c r="F108" s="67">
        <f>IF(F102+F57&lt;0,F102+F57+F71,0)</f>
        <v>-5282.689999999999</v>
      </c>
      <c r="G108" s="19">
        <v>0</v>
      </c>
      <c r="H108" s="19">
        <v>0</v>
      </c>
      <c r="I108" s="19">
        <v>0</v>
      </c>
      <c r="J108" s="67">
        <f>IF(J102+J57&lt;0,J102+J57+J71,0)</f>
        <v>-7342.59</v>
      </c>
      <c r="K108" s="48">
        <f t="shared" si="22"/>
        <v>-21927.339999999997</v>
      </c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15007897.06</v>
      </c>
      <c r="L112" s="54"/>
    </row>
    <row r="113" spans="1:11" ht="18.75" customHeight="1">
      <c r="A113" s="26" t="s">
        <v>70</v>
      </c>
      <c r="B113" s="27">
        <v>193926.04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193926.04</v>
      </c>
    </row>
    <row r="114" spans="1:11" ht="18.75" customHeight="1">
      <c r="A114" s="26" t="s">
        <v>71</v>
      </c>
      <c r="B114" s="27">
        <v>1296658.7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6" ref="K114:K131">SUM(B114:J114)</f>
        <v>1296658.7</v>
      </c>
    </row>
    <row r="115" spans="1:11" ht="18.75" customHeight="1">
      <c r="A115" s="26" t="s">
        <v>72</v>
      </c>
      <c r="B115" s="40">
        <v>0</v>
      </c>
      <c r="C115" s="27">
        <v>2134512.91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6"/>
        <v>2134512.91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2558056.18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6"/>
        <v>2558056.18</v>
      </c>
    </row>
    <row r="117" spans="1:11" ht="18.75" customHeight="1">
      <c r="A117" s="26" t="s">
        <v>117</v>
      </c>
      <c r="B117" s="40">
        <v>0</v>
      </c>
      <c r="C117" s="40">
        <v>0</v>
      </c>
      <c r="D117" s="40">
        <v>0</v>
      </c>
      <c r="E117" s="27">
        <v>1217944.51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1217944.51</v>
      </c>
    </row>
    <row r="118" spans="1:11" ht="18.75" customHeight="1">
      <c r="A118" s="26" t="s">
        <v>118</v>
      </c>
      <c r="B118" s="40">
        <v>0</v>
      </c>
      <c r="C118" s="40">
        <v>0</v>
      </c>
      <c r="D118" s="40">
        <v>0</v>
      </c>
      <c r="E118" s="27">
        <v>135327.17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6"/>
        <v>135327.17</v>
      </c>
    </row>
    <row r="119" spans="1:11" ht="18.75" customHeight="1">
      <c r="A119" s="68" t="s">
        <v>119</v>
      </c>
      <c r="B119" s="40">
        <v>0</v>
      </c>
      <c r="C119" s="40">
        <v>0</v>
      </c>
      <c r="D119" s="40">
        <v>0</v>
      </c>
      <c r="E119" s="40">
        <v>0</v>
      </c>
      <c r="F119" s="27">
        <v>351811.3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6"/>
        <v>351811.3</v>
      </c>
    </row>
    <row r="120" spans="1:11" ht="18.75" customHeight="1">
      <c r="A120" s="68" t="s">
        <v>120</v>
      </c>
      <c r="B120" s="40">
        <v>0</v>
      </c>
      <c r="C120" s="40">
        <v>0</v>
      </c>
      <c r="D120" s="40">
        <v>0</v>
      </c>
      <c r="E120" s="40">
        <v>0</v>
      </c>
      <c r="F120" s="27">
        <v>646552.21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6"/>
        <v>646552.21</v>
      </c>
    </row>
    <row r="121" spans="1:11" ht="18.75" customHeight="1">
      <c r="A121" s="68" t="s">
        <v>121</v>
      </c>
      <c r="B121" s="40">
        <v>0</v>
      </c>
      <c r="C121" s="40">
        <v>0</v>
      </c>
      <c r="D121" s="40">
        <v>0</v>
      </c>
      <c r="E121" s="40">
        <v>0</v>
      </c>
      <c r="F121" s="27">
        <v>84316.88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6"/>
        <v>84316.88</v>
      </c>
    </row>
    <row r="122" spans="1:11" ht="18.75" customHeight="1">
      <c r="A122" s="68" t="s">
        <v>122</v>
      </c>
      <c r="B122" s="70">
        <v>0</v>
      </c>
      <c r="C122" s="70">
        <v>0</v>
      </c>
      <c r="D122" s="70">
        <v>0</v>
      </c>
      <c r="E122" s="70">
        <v>0</v>
      </c>
      <c r="F122" s="71">
        <v>758299.7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6"/>
        <v>758299.7</v>
      </c>
    </row>
    <row r="123" spans="1:11" ht="18.75" customHeight="1">
      <c r="A123" s="68" t="s">
        <v>123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805510.75</v>
      </c>
      <c r="H123" s="40">
        <v>0</v>
      </c>
      <c r="I123" s="40">
        <v>0</v>
      </c>
      <c r="J123" s="40">
        <v>0</v>
      </c>
      <c r="K123" s="41">
        <f t="shared" si="26"/>
        <v>805510.75</v>
      </c>
    </row>
    <row r="124" spans="1:11" ht="18.75" customHeight="1">
      <c r="A124" s="68" t="s">
        <v>124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66179.47</v>
      </c>
      <c r="H124" s="40">
        <v>0</v>
      </c>
      <c r="I124" s="40">
        <v>0</v>
      </c>
      <c r="J124" s="40">
        <v>0</v>
      </c>
      <c r="K124" s="41">
        <f t="shared" si="26"/>
        <v>66179.47</v>
      </c>
    </row>
    <row r="125" spans="1:11" ht="18.75" customHeight="1">
      <c r="A125" s="68" t="s">
        <v>125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387976.71</v>
      </c>
      <c r="H125" s="40">
        <v>0</v>
      </c>
      <c r="I125" s="40">
        <v>0</v>
      </c>
      <c r="J125" s="40">
        <v>0</v>
      </c>
      <c r="K125" s="41">
        <f t="shared" si="26"/>
        <v>387976.71</v>
      </c>
    </row>
    <row r="126" spans="1:11" ht="18.75" customHeight="1">
      <c r="A126" s="68" t="s">
        <v>126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400872.86</v>
      </c>
      <c r="H126" s="40">
        <v>0</v>
      </c>
      <c r="I126" s="40">
        <v>0</v>
      </c>
      <c r="J126" s="40">
        <v>0</v>
      </c>
      <c r="K126" s="41">
        <f t="shared" si="26"/>
        <v>400872.86</v>
      </c>
    </row>
    <row r="127" spans="1:11" ht="18.75" customHeight="1">
      <c r="A127" s="68" t="s">
        <v>127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1109056.48</v>
      </c>
      <c r="H127" s="40">
        <v>0</v>
      </c>
      <c r="I127" s="40">
        <v>0</v>
      </c>
      <c r="J127" s="40">
        <v>0</v>
      </c>
      <c r="K127" s="41">
        <f t="shared" si="26"/>
        <v>1109056.48</v>
      </c>
    </row>
    <row r="128" spans="1:11" ht="18.75" customHeight="1">
      <c r="A128" s="68" t="s">
        <v>128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512501.27</v>
      </c>
      <c r="I128" s="40">
        <v>0</v>
      </c>
      <c r="J128" s="40">
        <v>0</v>
      </c>
      <c r="K128" s="41">
        <f t="shared" si="26"/>
        <v>512501.27</v>
      </c>
    </row>
    <row r="129" spans="1:11" ht="18.75" customHeight="1">
      <c r="A129" s="68" t="s">
        <v>129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927670.72</v>
      </c>
      <c r="I129" s="40">
        <v>0</v>
      </c>
      <c r="J129" s="40">
        <v>0</v>
      </c>
      <c r="K129" s="41">
        <f t="shared" si="26"/>
        <v>927670.72</v>
      </c>
    </row>
    <row r="130" spans="1:11" ht="18.75" customHeight="1">
      <c r="A130" s="68" t="s">
        <v>130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516567.94</v>
      </c>
      <c r="J130" s="40">
        <v>0</v>
      </c>
      <c r="K130" s="41">
        <f t="shared" si="26"/>
        <v>516567.94</v>
      </c>
    </row>
    <row r="131" spans="1:11" ht="18.75" customHeight="1">
      <c r="A131" s="69" t="s">
        <v>131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904155.26</v>
      </c>
      <c r="K131" s="44">
        <f t="shared" si="26"/>
        <v>904155.26</v>
      </c>
    </row>
    <row r="132" spans="1:11" ht="18.75" customHeight="1">
      <c r="A132" s="86" t="s">
        <v>135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2017-03-29T13:26:08Z</dcterms:modified>
  <cp:category/>
  <cp:version/>
  <cp:contentType/>
  <cp:contentStatus/>
</cp:coreProperties>
</file>