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<sst xmlns="http://schemas.openxmlformats.org/spreadsheetml/2006/main" count="136" uniqueCount="136">
  <si>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</si>
  <si>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</si>
  <si>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</si>
  <si>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</si>
  <si>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</si>
  <si>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</si>
  <si>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</si>
  <si>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</si>
  <si>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</si>
  <si>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</si>
  <si>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</si>
  <si>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</si>
  <si>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</si>
  <si>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</si>
  <si>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</si>
  <si>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</si>
  <si>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</si>
  <si>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</si>
  <si>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</si>
  <si>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</si>
  <si>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</si>
  <si>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</si>
  <si>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</si>
  <si>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</si>
  <si>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</si>
  <si>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</si>
  <si>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</si>
  <si>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</si>
  <si>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</si>
  <si>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</si>
  <si>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</si>
  <si>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</si>
  <si>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</si>
  <si>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</si>
  <si>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</si>
  <si>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</si>
  <si>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</si>
  <si>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</si>
  <si>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</si>
  <si>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</si>
  <si>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</si>
  <si>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</si>
  <si>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</si>
  <si>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</si>
  <si>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</si>
  <si>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</si>
  <si>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</si>
  <si>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</si>
  <si>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</si>
  <si>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</si>
  <si>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</si>
  <si>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</si>
  <si>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</si>
  <si>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</si>
  <si>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</si>
  <si>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</si>
  <si>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</si>
  <si>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</si>
  <si>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</si>
  <si>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</si>
  <si>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</si>
  <si>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</si>
  <si>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</si>
  <si>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</si>
  <si>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</si>
  <si>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</si>
  <si>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</si>
  <si>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</si>
  <si>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</si>
  <si>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</si>
  <si>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</si>
  <si>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</si>
  <si>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</si>
  <si>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</si>
  <si>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</si>
  <si>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</si>
  <si>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</si>
  <si>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</si>
  <si>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</si>
  <si>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</si>
  <si>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</si>
  <si>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</si>
  <si>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</si>
  <si>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</si>
  <si>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</si>
  <si>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</si>
  <si>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</si>
  <si>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</si>
  <si>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</si>
  <si>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</si>
  <si>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</si>
  <si>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</si>
  <si>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</si>
  <si>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</si>
  <si>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</si>
  <si>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</si>
  <si>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</si>
  <si>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</si>
  <si>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</si>
  <si>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</si>
  <si>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</si>
  <si>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</si>
  <si>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</si>
  <si>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</si>
  <si>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</si>
  <si>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</si>
  <si>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</si>
  <si>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</si>
  <si>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</si>
  <si>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</si>
  <si>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</si>
  <si>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</si>
  <si>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</si>
  <si>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</si>
  <si>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</si>
  <si>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</si>
  <si>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</si>
  <si>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</si>
  <si>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</si>
  <si>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</si>
  <si>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</si>
  <si>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</si>
  <si>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</si>
  <si>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</si>
  <si>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</si>
  <si>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</si>
  <si>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</si>
  <si>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</si>
  <si>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</si>
  <si>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</si>
  <si>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</si>
  <si>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</si>
  <si>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</si>
  <si>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16/03/17 - VENCIMENTO 28/03/17</t>
  </si>
  <si>
    <t>6.3. Revisão de Remuneração pelo Transporte Coletivo ¹</t>
  </si>
  <si>
    <t xml:space="preserve">      ¹ Passageiros transportados, processados pelo sistema de bilhetagem eletrônica, referentes ao mês de fevereiro/17 (70.880 passageiros).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</si>
</sst>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25" fillId="0" borderId="14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637028</v>
      </c>
      <c r="C7" s="9">
        <f t="shared" si="0"/>
        <v>806317</v>
      </c>
      <c r="D7" s="9">
        <f t="shared" si="0"/>
        <v>830308</v>
      </c>
      <c r="E7" s="9">
        <f t="shared" si="0"/>
        <v>563860</v>
      </c>
      <c r="F7" s="9">
        <f t="shared" si="0"/>
        <v>768091</v>
      </c>
      <c r="G7" s="9">
        <f t="shared" si="0"/>
        <v>1296942</v>
      </c>
      <c r="H7" s="9">
        <f t="shared" si="0"/>
        <v>595219</v>
      </c>
      <c r="I7" s="9">
        <f t="shared" si="0"/>
        <v>130690</v>
      </c>
      <c r="J7" s="9">
        <f t="shared" si="0"/>
        <v>339042</v>
      </c>
      <c r="K7" s="9">
        <f t="shared" si="0"/>
        <v>5967497</v>
      </c>
      <c r="L7" s="52"/>
    </row>
    <row r="8" spans="1:11" ht="17.25" customHeight="1">
      <c r="A8" s="10" t="s">
        <v>97</v>
      </c>
      <c r="B8" s="11">
        <f>B9+B12+B16</f>
        <v>312376</v>
      </c>
      <c r="C8" s="11">
        <f aca="true" t="shared" si="1" ref="C8:J8">C9+C12+C16</f>
        <v>405954</v>
      </c>
      <c r="D8" s="11">
        <f t="shared" si="1"/>
        <v>391750</v>
      </c>
      <c r="E8" s="11">
        <f t="shared" si="1"/>
        <v>284010</v>
      </c>
      <c r="F8" s="11">
        <f t="shared" si="1"/>
        <v>374983</v>
      </c>
      <c r="G8" s="11">
        <f t="shared" si="1"/>
        <v>637973</v>
      </c>
      <c r="H8" s="11">
        <f t="shared" si="1"/>
        <v>319438</v>
      </c>
      <c r="I8" s="11">
        <f t="shared" si="1"/>
        <v>59963</v>
      </c>
      <c r="J8" s="11">
        <f t="shared" si="1"/>
        <v>158557</v>
      </c>
      <c r="K8" s="11">
        <f>SUM(B8:J8)</f>
        <v>2945004</v>
      </c>
    </row>
    <row r="9" spans="1:11" ht="17.25" customHeight="1">
      <c r="A9" s="15" t="s">
        <v>16</v>
      </c>
      <c r="B9" s="13">
        <f>+B10+B11</f>
        <v>37120</v>
      </c>
      <c r="C9" s="13">
        <f aca="true" t="shared" si="2" ref="C9:J9">+C10+C11</f>
        <v>49588</v>
      </c>
      <c r="D9" s="13">
        <f t="shared" si="2"/>
        <v>42455</v>
      </c>
      <c r="E9" s="13">
        <f t="shared" si="2"/>
        <v>34001</v>
      </c>
      <c r="F9" s="13">
        <f t="shared" si="2"/>
        <v>38922</v>
      </c>
      <c r="G9" s="13">
        <f t="shared" si="2"/>
        <v>50878</v>
      </c>
      <c r="H9" s="13">
        <f t="shared" si="2"/>
        <v>48554</v>
      </c>
      <c r="I9" s="13">
        <f t="shared" si="2"/>
        <v>8491</v>
      </c>
      <c r="J9" s="13">
        <f t="shared" si="2"/>
        <v>15866</v>
      </c>
      <c r="K9" s="11">
        <f>SUM(B9:J9)</f>
        <v>325875</v>
      </c>
    </row>
    <row r="10" spans="1:11" ht="17.25" customHeight="1">
      <c r="A10" s="29" t="s">
        <v>17</v>
      </c>
      <c r="B10" s="13">
        <v>37120</v>
      </c>
      <c r="C10" s="13">
        <v>49588</v>
      </c>
      <c r="D10" s="13">
        <v>42455</v>
      </c>
      <c r="E10" s="13">
        <v>34001</v>
      </c>
      <c r="F10" s="13">
        <v>38922</v>
      </c>
      <c r="G10" s="13">
        <v>50878</v>
      </c>
      <c r="H10" s="13">
        <v>48554</v>
      </c>
      <c r="I10" s="13">
        <v>8491</v>
      </c>
      <c r="J10" s="13">
        <v>15866</v>
      </c>
      <c r="K10" s="11">
        <f>SUM(B10:J10)</f>
        <v>325875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234448</v>
      </c>
      <c r="C12" s="17">
        <f t="shared" si="3"/>
        <v>305730</v>
      </c>
      <c r="D12" s="17">
        <f t="shared" si="3"/>
        <v>297450</v>
      </c>
      <c r="E12" s="17">
        <f t="shared" si="3"/>
        <v>214768</v>
      </c>
      <c r="F12" s="17">
        <f t="shared" si="3"/>
        <v>280512</v>
      </c>
      <c r="G12" s="17">
        <f t="shared" si="3"/>
        <v>485451</v>
      </c>
      <c r="H12" s="17">
        <f t="shared" si="3"/>
        <v>234128</v>
      </c>
      <c r="I12" s="17">
        <f t="shared" si="3"/>
        <v>43447</v>
      </c>
      <c r="J12" s="17">
        <f t="shared" si="3"/>
        <v>120502</v>
      </c>
      <c r="K12" s="11">
        <f aca="true" t="shared" si="4" ref="K12:K27">SUM(B12:J12)</f>
        <v>2216436</v>
      </c>
    </row>
    <row r="13" spans="1:13" ht="17.25" customHeight="1">
      <c r="A13" s="14" t="s">
        <v>19</v>
      </c>
      <c r="B13" s="13">
        <v>114332</v>
      </c>
      <c r="C13" s="13">
        <v>159765</v>
      </c>
      <c r="D13" s="13">
        <v>160078</v>
      </c>
      <c r="E13" s="13">
        <v>112215</v>
      </c>
      <c r="F13" s="13">
        <v>144258</v>
      </c>
      <c r="G13" s="13">
        <v>235458</v>
      </c>
      <c r="H13" s="13">
        <v>109400</v>
      </c>
      <c r="I13" s="13">
        <v>24671</v>
      </c>
      <c r="J13" s="13">
        <v>64865</v>
      </c>
      <c r="K13" s="11">
        <f t="shared" si="4"/>
        <v>1125042</v>
      </c>
      <c r="L13" s="52"/>
      <c r="M13" s="53"/>
    </row>
    <row r="14" spans="1:12" ht="17.25" customHeight="1">
      <c r="A14" s="14" t="s">
        <v>20</v>
      </c>
      <c r="B14" s="13">
        <v>110341</v>
      </c>
      <c r="C14" s="13">
        <v>130562</v>
      </c>
      <c r="D14" s="13">
        <v>127132</v>
      </c>
      <c r="E14" s="13">
        <v>93293</v>
      </c>
      <c r="F14" s="13">
        <v>126512</v>
      </c>
      <c r="G14" s="13">
        <v>234684</v>
      </c>
      <c r="H14" s="13">
        <v>107308</v>
      </c>
      <c r="I14" s="13">
        <v>16190</v>
      </c>
      <c r="J14" s="13">
        <v>52316</v>
      </c>
      <c r="K14" s="11">
        <f t="shared" si="4"/>
        <v>998338</v>
      </c>
      <c r="L14" s="52"/>
    </row>
    <row r="15" spans="1:11" ht="17.25" customHeight="1">
      <c r="A15" s="14" t="s">
        <v>21</v>
      </c>
      <c r="B15" s="13">
        <v>9775</v>
      </c>
      <c r="C15" s="13">
        <v>15403</v>
      </c>
      <c r="D15" s="13">
        <v>10240</v>
      </c>
      <c r="E15" s="13">
        <v>9260</v>
      </c>
      <c r="F15" s="13">
        <v>9742</v>
      </c>
      <c r="G15" s="13">
        <v>15309</v>
      </c>
      <c r="H15" s="13">
        <v>17420</v>
      </c>
      <c r="I15" s="13">
        <v>2586</v>
      </c>
      <c r="J15" s="13">
        <v>3321</v>
      </c>
      <c r="K15" s="11">
        <f t="shared" si="4"/>
        <v>93056</v>
      </c>
    </row>
    <row r="16" spans="1:11" ht="17.25" customHeight="1">
      <c r="A16" s="15" t="s">
        <v>93</v>
      </c>
      <c r="B16" s="13">
        <f>B17+B18+B19</f>
        <v>40808</v>
      </c>
      <c r="C16" s="13">
        <f aca="true" t="shared" si="5" ref="C16:J16">C17+C18+C19</f>
        <v>50636</v>
      </c>
      <c r="D16" s="13">
        <f t="shared" si="5"/>
        <v>51845</v>
      </c>
      <c r="E16" s="13">
        <f t="shared" si="5"/>
        <v>35241</v>
      </c>
      <c r="F16" s="13">
        <f t="shared" si="5"/>
        <v>55549</v>
      </c>
      <c r="G16" s="13">
        <f t="shared" si="5"/>
        <v>101644</v>
      </c>
      <c r="H16" s="13">
        <f t="shared" si="5"/>
        <v>36756</v>
      </c>
      <c r="I16" s="13">
        <f t="shared" si="5"/>
        <v>8025</v>
      </c>
      <c r="J16" s="13">
        <f t="shared" si="5"/>
        <v>22189</v>
      </c>
      <c r="K16" s="11">
        <f t="shared" si="4"/>
        <v>402693</v>
      </c>
    </row>
    <row r="17" spans="1:11" ht="17.25" customHeight="1">
      <c r="A17" s="14" t="s">
        <v>94</v>
      </c>
      <c r="B17" s="13">
        <v>25654</v>
      </c>
      <c r="C17" s="13">
        <v>34186</v>
      </c>
      <c r="D17" s="13">
        <v>31635</v>
      </c>
      <c r="E17" s="13">
        <v>22449</v>
      </c>
      <c r="F17" s="13">
        <v>36654</v>
      </c>
      <c r="G17" s="13">
        <v>63893</v>
      </c>
      <c r="H17" s="13">
        <v>24687</v>
      </c>
      <c r="I17" s="13">
        <v>5418</v>
      </c>
      <c r="J17" s="13">
        <v>13164</v>
      </c>
      <c r="K17" s="11">
        <f t="shared" si="4"/>
        <v>257740</v>
      </c>
    </row>
    <row r="18" spans="1:11" ht="17.25" customHeight="1">
      <c r="A18" s="14" t="s">
        <v>95</v>
      </c>
      <c r="B18" s="13">
        <v>14261</v>
      </c>
      <c r="C18" s="13">
        <v>15329</v>
      </c>
      <c r="D18" s="13">
        <v>19569</v>
      </c>
      <c r="E18" s="13">
        <v>12069</v>
      </c>
      <c r="F18" s="13">
        <v>18147</v>
      </c>
      <c r="G18" s="13">
        <v>36456</v>
      </c>
      <c r="H18" s="13">
        <v>10857</v>
      </c>
      <c r="I18" s="13">
        <v>2440</v>
      </c>
      <c r="J18" s="13">
        <v>8814</v>
      </c>
      <c r="K18" s="11">
        <f t="shared" si="4"/>
        <v>137942</v>
      </c>
    </row>
    <row r="19" spans="1:11" ht="17.25" customHeight="1">
      <c r="A19" s="14" t="s">
        <v>96</v>
      </c>
      <c r="B19" s="13">
        <v>893</v>
      </c>
      <c r="C19" s="13">
        <v>1121</v>
      </c>
      <c r="D19" s="13">
        <v>641</v>
      </c>
      <c r="E19" s="13">
        <v>723</v>
      </c>
      <c r="F19" s="13">
        <v>748</v>
      </c>
      <c r="G19" s="13">
        <v>1295</v>
      </c>
      <c r="H19" s="13">
        <v>1212</v>
      </c>
      <c r="I19" s="13">
        <v>167</v>
      </c>
      <c r="J19" s="13">
        <v>211</v>
      </c>
      <c r="K19" s="11">
        <f t="shared" si="4"/>
        <v>7011</v>
      </c>
    </row>
    <row r="20" spans="1:11" ht="17.25" customHeight="1">
      <c r="A20" s="16" t="s">
        <v>22</v>
      </c>
      <c r="B20" s="11">
        <f>+B21+B22+B23</f>
        <v>166881</v>
      </c>
      <c r="C20" s="11">
        <f aca="true" t="shared" si="6" ref="C20:J20">+C21+C22+C23</f>
        <v>186446</v>
      </c>
      <c r="D20" s="11">
        <f t="shared" si="6"/>
        <v>209493</v>
      </c>
      <c r="E20" s="11">
        <f t="shared" si="6"/>
        <v>134002</v>
      </c>
      <c r="F20" s="11">
        <f t="shared" si="6"/>
        <v>211535</v>
      </c>
      <c r="G20" s="11">
        <f t="shared" si="6"/>
        <v>401184</v>
      </c>
      <c r="H20" s="11">
        <f t="shared" si="6"/>
        <v>141416</v>
      </c>
      <c r="I20" s="11">
        <f t="shared" si="6"/>
        <v>32797</v>
      </c>
      <c r="J20" s="11">
        <f t="shared" si="6"/>
        <v>80600</v>
      </c>
      <c r="K20" s="11">
        <f t="shared" si="4"/>
        <v>1564354</v>
      </c>
    </row>
    <row r="21" spans="1:12" ht="17.25" customHeight="1">
      <c r="A21" s="12" t="s">
        <v>23</v>
      </c>
      <c r="B21" s="13">
        <v>91096</v>
      </c>
      <c r="C21" s="13">
        <v>111780</v>
      </c>
      <c r="D21" s="13">
        <v>126486</v>
      </c>
      <c r="E21" s="13">
        <v>79741</v>
      </c>
      <c r="F21" s="13">
        <v>122656</v>
      </c>
      <c r="G21" s="13">
        <v>214662</v>
      </c>
      <c r="H21" s="13">
        <v>80732</v>
      </c>
      <c r="I21" s="13">
        <v>20776</v>
      </c>
      <c r="J21" s="13">
        <v>47763</v>
      </c>
      <c r="K21" s="11">
        <f t="shared" si="4"/>
        <v>895692</v>
      </c>
      <c r="L21" s="52"/>
    </row>
    <row r="22" spans="1:12" ht="17.25" customHeight="1">
      <c r="A22" s="12" t="s">
        <v>24</v>
      </c>
      <c r="B22" s="13">
        <v>71431</v>
      </c>
      <c r="C22" s="13">
        <v>69505</v>
      </c>
      <c r="D22" s="13">
        <v>78853</v>
      </c>
      <c r="E22" s="13">
        <v>51152</v>
      </c>
      <c r="F22" s="13">
        <v>84789</v>
      </c>
      <c r="G22" s="13">
        <v>179183</v>
      </c>
      <c r="H22" s="13">
        <v>55260</v>
      </c>
      <c r="I22" s="13">
        <v>11164</v>
      </c>
      <c r="J22" s="13">
        <v>31394</v>
      </c>
      <c r="K22" s="11">
        <f t="shared" si="4"/>
        <v>632731</v>
      </c>
      <c r="L22" s="52"/>
    </row>
    <row r="23" spans="1:11" ht="17.25" customHeight="1">
      <c r="A23" s="12" t="s">
        <v>25</v>
      </c>
      <c r="B23" s="13">
        <v>4354</v>
      </c>
      <c r="C23" s="13">
        <v>5161</v>
      </c>
      <c r="D23" s="13">
        <v>4154</v>
      </c>
      <c r="E23" s="13">
        <v>3109</v>
      </c>
      <c r="F23" s="13">
        <v>4090</v>
      </c>
      <c r="G23" s="13">
        <v>7339</v>
      </c>
      <c r="H23" s="13">
        <v>5424</v>
      </c>
      <c r="I23" s="13">
        <v>857</v>
      </c>
      <c r="J23" s="13">
        <v>1443</v>
      </c>
      <c r="K23" s="11">
        <f t="shared" si="4"/>
        <v>35931</v>
      </c>
    </row>
    <row r="24" spans="1:11" ht="17.25" customHeight="1">
      <c r="A24" s="16" t="s">
        <v>26</v>
      </c>
      <c r="B24" s="13">
        <f>+B25+B26</f>
        <v>157771</v>
      </c>
      <c r="C24" s="13">
        <f aca="true" t="shared" si="7" ref="C24:J24">+C25+C26</f>
        <v>213917</v>
      </c>
      <c r="D24" s="13">
        <f t="shared" si="7"/>
        <v>229065</v>
      </c>
      <c r="E24" s="13">
        <f t="shared" si="7"/>
        <v>145848</v>
      </c>
      <c r="F24" s="13">
        <f t="shared" si="7"/>
        <v>181573</v>
      </c>
      <c r="G24" s="13">
        <f t="shared" si="7"/>
        <v>257785</v>
      </c>
      <c r="H24" s="13">
        <f t="shared" si="7"/>
        <v>124880</v>
      </c>
      <c r="I24" s="13">
        <f t="shared" si="7"/>
        <v>37930</v>
      </c>
      <c r="J24" s="13">
        <f t="shared" si="7"/>
        <v>99885</v>
      </c>
      <c r="K24" s="11">
        <f t="shared" si="4"/>
        <v>1448654</v>
      </c>
    </row>
    <row r="25" spans="1:12" ht="17.25" customHeight="1">
      <c r="A25" s="12" t="s">
        <v>115</v>
      </c>
      <c r="B25" s="13">
        <v>70803</v>
      </c>
      <c r="C25" s="13">
        <v>105712</v>
      </c>
      <c r="D25" s="13">
        <v>119693</v>
      </c>
      <c r="E25" s="13">
        <v>75812</v>
      </c>
      <c r="F25" s="13">
        <v>89034</v>
      </c>
      <c r="G25" s="13">
        <v>119239</v>
      </c>
      <c r="H25" s="13">
        <v>58631</v>
      </c>
      <c r="I25" s="13">
        <v>21603</v>
      </c>
      <c r="J25" s="13">
        <v>49531</v>
      </c>
      <c r="K25" s="11">
        <f t="shared" si="4"/>
        <v>710058</v>
      </c>
      <c r="L25" s="52"/>
    </row>
    <row r="26" spans="1:12" ht="17.25" customHeight="1">
      <c r="A26" s="12" t="s">
        <v>116</v>
      </c>
      <c r="B26" s="13">
        <v>86968</v>
      </c>
      <c r="C26" s="13">
        <v>108205</v>
      </c>
      <c r="D26" s="13">
        <v>109372</v>
      </c>
      <c r="E26" s="13">
        <v>70036</v>
      </c>
      <c r="F26" s="13">
        <v>92539</v>
      </c>
      <c r="G26" s="13">
        <v>138546</v>
      </c>
      <c r="H26" s="13">
        <v>66249</v>
      </c>
      <c r="I26" s="13">
        <v>16327</v>
      </c>
      <c r="J26" s="13">
        <v>50354</v>
      </c>
      <c r="K26" s="11">
        <f t="shared" si="4"/>
        <v>738596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9485</v>
      </c>
      <c r="I27" s="11">
        <v>0</v>
      </c>
      <c r="J27" s="11">
        <v>0</v>
      </c>
      <c r="K27" s="11">
        <f t="shared" si="4"/>
        <v>9485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4339.54</v>
      </c>
      <c r="I35" s="19">
        <v>0</v>
      </c>
      <c r="J35" s="19">
        <v>0</v>
      </c>
      <c r="K35" s="23">
        <f>SUM(B35:J35)</f>
        <v>4339.54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1789590.1400000001</v>
      </c>
      <c r="C47" s="22">
        <f aca="true" t="shared" si="12" ref="C47:H47">+C48+C57</f>
        <v>2531723.6500000004</v>
      </c>
      <c r="D47" s="22">
        <f t="shared" si="12"/>
        <v>2933391.4999999995</v>
      </c>
      <c r="E47" s="22">
        <f t="shared" si="12"/>
        <v>1701438.1099999999</v>
      </c>
      <c r="F47" s="22">
        <f t="shared" si="12"/>
        <v>2287613.5800000005</v>
      </c>
      <c r="G47" s="22">
        <f t="shared" si="12"/>
        <v>3255436.97</v>
      </c>
      <c r="H47" s="22">
        <f t="shared" si="12"/>
        <v>1721686.42</v>
      </c>
      <c r="I47" s="22">
        <f>+I48+I57</f>
        <v>661220.12</v>
      </c>
      <c r="J47" s="22">
        <f>+J48+J57</f>
        <v>1032543.0599999999</v>
      </c>
      <c r="K47" s="22">
        <f>SUM(B47:J47)</f>
        <v>17914643.55</v>
      </c>
    </row>
    <row r="48" spans="1:11" ht="17.25" customHeight="1">
      <c r="A48" s="16" t="s">
        <v>108</v>
      </c>
      <c r="B48" s="23">
        <f>SUM(B49:B56)</f>
        <v>1770952.55</v>
      </c>
      <c r="C48" s="23">
        <f aca="true" t="shared" si="13" ref="C48:J48">SUM(C49:C56)</f>
        <v>2508254.47</v>
      </c>
      <c r="D48" s="23">
        <f t="shared" si="13"/>
        <v>2907980.0999999996</v>
      </c>
      <c r="E48" s="23">
        <f t="shared" si="13"/>
        <v>1679079.19</v>
      </c>
      <c r="F48" s="23">
        <f t="shared" si="13"/>
        <v>2264160.3400000003</v>
      </c>
      <c r="G48" s="23">
        <f t="shared" si="13"/>
        <v>3225921.35</v>
      </c>
      <c r="H48" s="23">
        <f t="shared" si="13"/>
        <v>1701750.24</v>
      </c>
      <c r="I48" s="23">
        <f t="shared" si="13"/>
        <v>661220.12</v>
      </c>
      <c r="J48" s="23">
        <f t="shared" si="13"/>
        <v>1018563.24</v>
      </c>
      <c r="K48" s="23">
        <f aca="true" t="shared" si="14" ref="K48:K57">SUM(B48:J48)</f>
        <v>17737881.599999998</v>
      </c>
    </row>
    <row r="49" spans="1:11" ht="17.25" customHeight="1">
      <c r="A49" s="34" t="s">
        <v>43</v>
      </c>
      <c r="B49" s="23">
        <f aca="true" t="shared" si="15" ref="B49:H49">ROUND(B30*B7,2)</f>
        <v>1769918.6</v>
      </c>
      <c r="C49" s="23">
        <f t="shared" si="15"/>
        <v>2500872.81</v>
      </c>
      <c r="D49" s="23">
        <f t="shared" si="15"/>
        <v>2905745.88</v>
      </c>
      <c r="E49" s="23">
        <f t="shared" si="15"/>
        <v>1678216.52</v>
      </c>
      <c r="F49" s="23">
        <f t="shared" si="15"/>
        <v>2262488.85</v>
      </c>
      <c r="G49" s="23">
        <f t="shared" si="15"/>
        <v>3223549.34</v>
      </c>
      <c r="H49" s="23">
        <f t="shared" si="15"/>
        <v>1696433.67</v>
      </c>
      <c r="I49" s="23">
        <f>ROUND(I30*I7,2)</f>
        <v>660154.4</v>
      </c>
      <c r="J49" s="23">
        <f>ROUND(J30*J7,2)</f>
        <v>1016346.2</v>
      </c>
      <c r="K49" s="23">
        <f t="shared" si="14"/>
        <v>17713726.27</v>
      </c>
    </row>
    <row r="50" spans="1:11" ht="17.25" customHeight="1">
      <c r="A50" s="34" t="s">
        <v>44</v>
      </c>
      <c r="B50" s="19">
        <v>0</v>
      </c>
      <c r="C50" s="23">
        <f>ROUND(C31*C7,2)</f>
        <v>5558.89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5558.89</v>
      </c>
    </row>
    <row r="51" spans="1:11" ht="17.25" customHeight="1">
      <c r="A51" s="66" t="s">
        <v>104</v>
      </c>
      <c r="B51" s="67">
        <f aca="true" t="shared" si="16" ref="B51:H51">ROUND(B32*B7,2)</f>
        <v>-3057.73</v>
      </c>
      <c r="C51" s="67">
        <f t="shared" si="16"/>
        <v>-3950.95</v>
      </c>
      <c r="D51" s="67">
        <f t="shared" si="16"/>
        <v>-4151.54</v>
      </c>
      <c r="E51" s="67">
        <f t="shared" si="16"/>
        <v>-2582.73</v>
      </c>
      <c r="F51" s="67">
        <f t="shared" si="16"/>
        <v>-3610.03</v>
      </c>
      <c r="G51" s="67">
        <f t="shared" si="16"/>
        <v>-5058.07</v>
      </c>
      <c r="H51" s="67">
        <f t="shared" si="16"/>
        <v>-2738.01</v>
      </c>
      <c r="I51" s="19">
        <v>0</v>
      </c>
      <c r="J51" s="19">
        <v>0</v>
      </c>
      <c r="K51" s="67">
        <f>SUM(B51:J51)</f>
        <v>-25149.059999999998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4339.54</v>
      </c>
      <c r="I53" s="31">
        <f>+I35</f>
        <v>0</v>
      </c>
      <c r="J53" s="31">
        <f>+J35</f>
        <v>0</v>
      </c>
      <c r="K53" s="23">
        <f t="shared" si="14"/>
        <v>4339.54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18637.59</v>
      </c>
      <c r="C57" s="36">
        <v>23469.18</v>
      </c>
      <c r="D57" s="36">
        <v>25411.4</v>
      </c>
      <c r="E57" s="36">
        <v>22358.92</v>
      </c>
      <c r="F57" s="36">
        <v>23453.24</v>
      </c>
      <c r="G57" s="36">
        <v>29515.62</v>
      </c>
      <c r="H57" s="36">
        <v>19936.18</v>
      </c>
      <c r="I57" s="19">
        <v>0</v>
      </c>
      <c r="J57" s="36">
        <v>13979.82</v>
      </c>
      <c r="K57" s="36">
        <f t="shared" si="14"/>
        <v>176761.95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-313816.61000000004</v>
      </c>
      <c r="C61" s="35">
        <f t="shared" si="17"/>
        <v>-176312.38999999998</v>
      </c>
      <c r="D61" s="35">
        <f t="shared" si="17"/>
        <v>-166362.07</v>
      </c>
      <c r="E61" s="35">
        <f t="shared" si="17"/>
        <v>-350729.89</v>
      </c>
      <c r="F61" s="35">
        <f t="shared" si="17"/>
        <v>-360269.67</v>
      </c>
      <c r="G61" s="35">
        <f t="shared" si="17"/>
        <v>-314181.30000000005</v>
      </c>
      <c r="H61" s="35">
        <f t="shared" si="17"/>
        <v>-197579.11000000002</v>
      </c>
      <c r="I61" s="35">
        <f t="shared" si="17"/>
        <v>-96636.09000000001</v>
      </c>
      <c r="J61" s="35">
        <f t="shared" si="17"/>
        <v>-67895.59000000001</v>
      </c>
      <c r="K61" s="35">
        <f>SUM(B61:J61)</f>
        <v>-2043782.7200000004</v>
      </c>
    </row>
    <row r="62" spans="1:11" ht="18.75" customHeight="1">
      <c r="A62" s="16" t="s">
        <v>74</v>
      </c>
      <c r="B62" s="35">
        <f aca="true" t="shared" si="18" ref="B62:J62">B63+B64+B65+B66+B67+B68</f>
        <v>-301340.42000000004</v>
      </c>
      <c r="C62" s="35">
        <f t="shared" si="18"/>
        <v>-191623.75999999998</v>
      </c>
      <c r="D62" s="35">
        <f t="shared" si="18"/>
        <v>-211883.75</v>
      </c>
      <c r="E62" s="35">
        <f t="shared" si="18"/>
        <v>-344831.92000000004</v>
      </c>
      <c r="F62" s="35">
        <f t="shared" si="18"/>
        <v>-363723.6</v>
      </c>
      <c r="G62" s="35">
        <f t="shared" si="18"/>
        <v>-349683.06</v>
      </c>
      <c r="H62" s="35">
        <f t="shared" si="18"/>
        <v>-184505.2</v>
      </c>
      <c r="I62" s="35">
        <f t="shared" si="18"/>
        <v>-32265.8</v>
      </c>
      <c r="J62" s="35">
        <f t="shared" si="18"/>
        <v>-60290.8</v>
      </c>
      <c r="K62" s="35">
        <f aca="true" t="shared" si="19" ref="K62:K91">SUM(B62:J62)</f>
        <v>-2040148.3100000003</v>
      </c>
    </row>
    <row r="63" spans="1:11" ht="18.75" customHeight="1">
      <c r="A63" s="12" t="s">
        <v>75</v>
      </c>
      <c r="B63" s="35">
        <f>-ROUND(B9*$D$3,2)</f>
        <v>-141056</v>
      </c>
      <c r="C63" s="35">
        <f aca="true" t="shared" si="20" ref="C63:J63">-ROUND(C9*$D$3,2)</f>
        <v>-188434.4</v>
      </c>
      <c r="D63" s="35">
        <f t="shared" si="20"/>
        <v>-161329</v>
      </c>
      <c r="E63" s="35">
        <f t="shared" si="20"/>
        <v>-129203.8</v>
      </c>
      <c r="F63" s="35">
        <f t="shared" si="20"/>
        <v>-147903.6</v>
      </c>
      <c r="G63" s="35">
        <f t="shared" si="20"/>
        <v>-193336.4</v>
      </c>
      <c r="H63" s="35">
        <f t="shared" si="20"/>
        <v>-184505.2</v>
      </c>
      <c r="I63" s="35">
        <f t="shared" si="20"/>
        <v>-32265.8</v>
      </c>
      <c r="J63" s="35">
        <f t="shared" si="20"/>
        <v>-60290.8</v>
      </c>
      <c r="K63" s="35">
        <f t="shared" si="19"/>
        <v>-1238325.0000000002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-2314.2</v>
      </c>
      <c r="C65" s="35">
        <v>-76</v>
      </c>
      <c r="D65" s="35">
        <v>-273.6</v>
      </c>
      <c r="E65" s="35">
        <v>-1371.8</v>
      </c>
      <c r="F65" s="35">
        <v>-839.8</v>
      </c>
      <c r="G65" s="35">
        <v>-600.4</v>
      </c>
      <c r="H65" s="19">
        <v>0</v>
      </c>
      <c r="I65" s="19">
        <v>0</v>
      </c>
      <c r="J65" s="19">
        <v>0</v>
      </c>
      <c r="K65" s="35">
        <f t="shared" si="19"/>
        <v>-5475.799999999999</v>
      </c>
    </row>
    <row r="66" spans="1:11" ht="18.75" customHeight="1">
      <c r="A66" s="12" t="s">
        <v>105</v>
      </c>
      <c r="B66" s="35">
        <v>-9313.8</v>
      </c>
      <c r="C66" s="35">
        <v>-1330</v>
      </c>
      <c r="D66" s="35">
        <v>-2872.8</v>
      </c>
      <c r="E66" s="35">
        <v>-3925.4</v>
      </c>
      <c r="F66" s="35">
        <v>-2261</v>
      </c>
      <c r="G66" s="35">
        <v>-2280</v>
      </c>
      <c r="H66" s="19">
        <v>0</v>
      </c>
      <c r="I66" s="19">
        <v>0</v>
      </c>
      <c r="J66" s="19">
        <v>0</v>
      </c>
      <c r="K66" s="35">
        <f t="shared" si="19"/>
        <v>-21983</v>
      </c>
    </row>
    <row r="67" spans="1:11" ht="18.75" customHeight="1">
      <c r="A67" s="12" t="s">
        <v>52</v>
      </c>
      <c r="B67" s="35">
        <v>-148656.42</v>
      </c>
      <c r="C67" s="35">
        <v>-1783.36</v>
      </c>
      <c r="D67" s="35">
        <v>-47408.35</v>
      </c>
      <c r="E67" s="35">
        <v>-210330.92</v>
      </c>
      <c r="F67" s="35">
        <v>-212719.2</v>
      </c>
      <c r="G67" s="35">
        <v>-153466.26</v>
      </c>
      <c r="H67" s="19">
        <v>0</v>
      </c>
      <c r="I67" s="19">
        <v>0</v>
      </c>
      <c r="J67" s="19">
        <v>0</v>
      </c>
      <c r="K67" s="35">
        <f t="shared" si="19"/>
        <v>-774364.51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-13249.13</v>
      </c>
      <c r="C69" s="67">
        <f t="shared" si="21"/>
        <v>-19310.11</v>
      </c>
      <c r="D69" s="67">
        <f t="shared" si="21"/>
        <v>-20255.96</v>
      </c>
      <c r="E69" s="67">
        <f t="shared" si="21"/>
        <v>-12750.43</v>
      </c>
      <c r="F69" s="67">
        <f t="shared" si="21"/>
        <v>-17902.390000000003</v>
      </c>
      <c r="G69" s="67">
        <f t="shared" si="21"/>
        <v>-27206.47</v>
      </c>
      <c r="H69" s="67">
        <f t="shared" si="21"/>
        <v>-13073.91</v>
      </c>
      <c r="I69" s="67">
        <f t="shared" si="21"/>
        <v>-66871.57</v>
      </c>
      <c r="J69" s="67">
        <f t="shared" si="21"/>
        <v>-9475.22</v>
      </c>
      <c r="K69" s="67">
        <f t="shared" si="19"/>
        <v>-200095.19000000003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24">
        <v>772.94</v>
      </c>
      <c r="C101" s="24">
        <v>34621.48</v>
      </c>
      <c r="D101" s="24">
        <v>65777.64</v>
      </c>
      <c r="E101" s="24">
        <v>6852.46</v>
      </c>
      <c r="F101" s="24">
        <v>21356.32</v>
      </c>
      <c r="G101" s="24">
        <v>62708.23</v>
      </c>
      <c r="H101" s="19">
        <v>0</v>
      </c>
      <c r="I101" s="24">
        <v>2501.28</v>
      </c>
      <c r="J101" s="24">
        <v>1870.43</v>
      </c>
      <c r="K101" s="48">
        <f>SUM(B101:J101)</f>
        <v>196460.78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1475773.53</v>
      </c>
      <c r="C104" s="24">
        <f t="shared" si="22"/>
        <v>2355411.2600000007</v>
      </c>
      <c r="D104" s="24">
        <f t="shared" si="22"/>
        <v>2767029.4299999997</v>
      </c>
      <c r="E104" s="24">
        <f t="shared" si="22"/>
        <v>1350708.22</v>
      </c>
      <c r="F104" s="24">
        <f t="shared" si="22"/>
        <v>1927343.9100000004</v>
      </c>
      <c r="G104" s="24">
        <f t="shared" si="22"/>
        <v>2941255.67</v>
      </c>
      <c r="H104" s="24">
        <f t="shared" si="22"/>
        <v>1524107.31</v>
      </c>
      <c r="I104" s="24">
        <f>+I105+I106</f>
        <v>564584.03</v>
      </c>
      <c r="J104" s="24">
        <f>+J105+J106</f>
        <v>964647.47</v>
      </c>
      <c r="K104" s="48">
        <f>SUM(B104:J104)</f>
        <v>15870860.830000002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1457135.94</v>
      </c>
      <c r="C105" s="24">
        <f t="shared" si="23"/>
        <v>2331942.0800000005</v>
      </c>
      <c r="D105" s="24">
        <f t="shared" si="23"/>
        <v>2741618.03</v>
      </c>
      <c r="E105" s="24">
        <f t="shared" si="23"/>
        <v>1328349.3</v>
      </c>
      <c r="F105" s="24">
        <f t="shared" si="23"/>
        <v>1903890.6700000004</v>
      </c>
      <c r="G105" s="24">
        <f t="shared" si="23"/>
        <v>2911740.05</v>
      </c>
      <c r="H105" s="24">
        <f t="shared" si="23"/>
        <v>1504171.1300000001</v>
      </c>
      <c r="I105" s="24">
        <f t="shared" si="23"/>
        <v>564584.03</v>
      </c>
      <c r="J105" s="24">
        <f t="shared" si="23"/>
        <v>950667.65</v>
      </c>
      <c r="K105" s="48">
        <f>SUM(B105:J105)</f>
        <v>15694098.88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18637.59</v>
      </c>
      <c r="C106" s="24">
        <f t="shared" si="24"/>
        <v>23469.18</v>
      </c>
      <c r="D106" s="24">
        <f t="shared" si="24"/>
        <v>25411.4</v>
      </c>
      <c r="E106" s="24">
        <f t="shared" si="24"/>
        <v>22358.92</v>
      </c>
      <c r="F106" s="24">
        <f t="shared" si="24"/>
        <v>23453.24</v>
      </c>
      <c r="G106" s="24">
        <f t="shared" si="24"/>
        <v>29515.62</v>
      </c>
      <c r="H106" s="24">
        <f t="shared" si="24"/>
        <v>19936.18</v>
      </c>
      <c r="I106" s="19">
        <f t="shared" si="24"/>
        <v>0</v>
      </c>
      <c r="J106" s="24">
        <f t="shared" si="24"/>
        <v>13979.82</v>
      </c>
      <c r="K106" s="48">
        <f>SUM(B106:J106)</f>
        <v>176761.95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15870860.810000002</v>
      </c>
      <c r="L112" s="54"/>
    </row>
    <row r="113" spans="1:11" ht="18.75" customHeight="1">
      <c r="A113" s="26" t="s">
        <v>70</v>
      </c>
      <c r="B113" s="27">
        <v>193792.71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193792.71</v>
      </c>
    </row>
    <row r="114" spans="1:11" ht="18.75" customHeight="1">
      <c r="A114" s="26" t="s">
        <v>71</v>
      </c>
      <c r="B114" s="27">
        <v>1281980.81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1281980.81</v>
      </c>
    </row>
    <row r="115" spans="1:11" ht="18.75" customHeight="1">
      <c r="A115" s="26" t="s">
        <v>72</v>
      </c>
      <c r="B115" s="40">
        <v>0</v>
      </c>
      <c r="C115" s="27">
        <f>+C104</f>
        <v>2355411.2600000007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2355411.2600000007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2767029.4299999997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2767029.4299999997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1215637.41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1215637.41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135070.81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135070.81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395737.69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395737.69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733089.5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733089.5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90240.67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90240.67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708276.05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708276.05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888324.58</v>
      </c>
      <c r="H123" s="40">
        <v>0</v>
      </c>
      <c r="I123" s="40">
        <v>0</v>
      </c>
      <c r="J123" s="40">
        <v>0</v>
      </c>
      <c r="K123" s="41">
        <f t="shared" si="25"/>
        <v>888324.58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67497.97</v>
      </c>
      <c r="H124" s="40">
        <v>0</v>
      </c>
      <c r="I124" s="40">
        <v>0</v>
      </c>
      <c r="J124" s="40">
        <v>0</v>
      </c>
      <c r="K124" s="41">
        <f t="shared" si="25"/>
        <v>67497.97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413961.1</v>
      </c>
      <c r="H125" s="40">
        <v>0</v>
      </c>
      <c r="I125" s="40">
        <v>0</v>
      </c>
      <c r="J125" s="40">
        <v>0</v>
      </c>
      <c r="K125" s="41">
        <f t="shared" si="25"/>
        <v>413961.1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433339.07</v>
      </c>
      <c r="H126" s="40">
        <v>0</v>
      </c>
      <c r="I126" s="40">
        <v>0</v>
      </c>
      <c r="J126" s="40">
        <v>0</v>
      </c>
      <c r="K126" s="41">
        <f t="shared" si="25"/>
        <v>433339.07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1138132.94</v>
      </c>
      <c r="H127" s="40">
        <v>0</v>
      </c>
      <c r="I127" s="40">
        <v>0</v>
      </c>
      <c r="J127" s="40">
        <v>0</v>
      </c>
      <c r="K127" s="41">
        <f t="shared" si="25"/>
        <v>1138132.94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543269.8</v>
      </c>
      <c r="I128" s="40">
        <v>0</v>
      </c>
      <c r="J128" s="40">
        <v>0</v>
      </c>
      <c r="K128" s="41">
        <f t="shared" si="25"/>
        <v>543269.8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980837.51</v>
      </c>
      <c r="I129" s="40">
        <v>0</v>
      </c>
      <c r="J129" s="40">
        <v>0</v>
      </c>
      <c r="K129" s="41">
        <f t="shared" si="25"/>
        <v>980837.51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564584.03</v>
      </c>
      <c r="J130" s="40">
        <v>0</v>
      </c>
      <c r="K130" s="41">
        <f t="shared" si="25"/>
        <v>564584.03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964647.47</v>
      </c>
      <c r="K131" s="44">
        <f t="shared" si="25"/>
        <v>964647.47</v>
      </c>
    </row>
    <row r="132" spans="1:11" ht="21" customHeight="1">
      <c r="A132" s="85" t="s">
        <v>135</v>
      </c>
      <c r="B132" s="85"/>
      <c r="C132" s="85"/>
      <c r="D132" s="85"/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8">
    <mergeCell ref="A132:D132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2017-03-27T19:51:37Z</dcterms:modified>
  <cp:category/>
  <cp:version/>
  <cp:contentType/>
  <cp:contentStatus/>
</cp:coreProperties>
</file>