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<sst xmlns="http://schemas.openxmlformats.org/spreadsheetml/2006/main" count="135" uniqueCount="161">
  <si>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</si>
  <si>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</si>
  <si>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</si>
  <si>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</si>
  <si>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</si>
  <si>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</si>
  <si>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</si>
  <si>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</si>
  <si>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</si>
  <si>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</si>
  <si>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</si>
  <si>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</si>
  <si>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</si>
  <si>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</si>
  <si>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</si>
  <si>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</si>
  <si>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</si>
  <si>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</si>
  <si>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</si>
  <si>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</si>
  <si>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</si>
  <si>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</si>
  <si>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</si>
  <si>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</si>
  <si>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</si>
  <si>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</si>
  <si>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</si>
  <si>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</si>
  <si>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</si>
  <si>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</si>
  <si>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</si>
  <si>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</si>
  <si>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</si>
  <si>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</si>
  <si>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</si>
  <si>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</si>
  <si>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</si>
  <si>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</si>
  <si>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</si>
  <si>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</si>
  <si>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</si>
  <si>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</si>
  <si>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</si>
  <si>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</si>
  <si>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</si>
  <si>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</si>
  <si>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</si>
  <si>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</si>
  <si>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</si>
  <si>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</si>
  <si>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</si>
  <si>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</si>
  <si>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</si>
  <si>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</si>
  <si>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</si>
  <si>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</si>
  <si>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</si>
  <si>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</si>
  <si>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</si>
  <si>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</si>
  <si>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</si>
  <si>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</si>
  <si>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</si>
  <si>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</si>
  <si>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</si>
  <si>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</si>
  <si>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</si>
  <si>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</si>
  <si>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</si>
  <si>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</si>
  <si>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</si>
  <si>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</si>
  <si>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</si>
  <si>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</si>
  <si>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</si>
  <si>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</si>
  <si>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</si>
  <si>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</si>
  <si>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</si>
  <si>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</si>
  <si>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</si>
  <si>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</si>
  <si>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</si>
  <si>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</si>
  <si>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</si>
  <si>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</si>
  <si>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</si>
  <si>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</si>
  <si>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</si>
  <si>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</si>
  <si>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</si>
  <si>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</si>
  <si>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</si>
  <si>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</si>
  <si>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</si>
  <si>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</si>
  <si>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</si>
  <si>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</si>
  <si>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</si>
  <si>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</si>
  <si>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</si>
  <si>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</si>
  <si>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</si>
  <si>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</si>
  <si>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</si>
  <si>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</si>
  <si>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</si>
  <si>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</si>
  <si>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</si>
  <si>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</si>
  <si>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</si>
  <si>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</si>
  <si>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</si>
  <si>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</si>
  <si>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</si>
  <si>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</si>
  <si>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</si>
  <si>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</si>
  <si>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</si>
  <si>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</si>
  <si>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</si>
  <si>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</si>
  <si>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</si>
  <si>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</si>
  <si>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</si>
  <si>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</si>
  <si>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</si>
  <si>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</si>
  <si>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</si>
  <si>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</si>
  <si>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</si>
  <si>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</si>
  <si>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</si>
  <si>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19/02/17 - VENCIMENTO 06/03/17</t>
  </si>
  <si>
    <t xml:space="preserve">6.3. Revisão de Remuneração pelo Transporte Coletivo </t>
  </si>
  <si>
    <t>OPERAÇÃO 18/02/17 - VENCIMENTO 06/03/17</t>
  </si>
  <si>
    <t>OPERAÇÃO 17/02/17 - VENCIMENTO 06/03/17</t>
  </si>
  <si>
    <t>OPERAÇÃO 20/02/17 - VENCIMENTO 07/03/17</t>
  </si>
  <si>
    <t>OPERAÇÃO 21/02/17 - VENCIMENTO 08/03/17</t>
  </si>
  <si>
    <t>OPERAÇÃO 22/02/17 - VENCIMENTO 09/03/17</t>
  </si>
  <si>
    <t>OPERAÇÃO 23/02/17 - VENCIMENTO 10/03/17</t>
  </si>
  <si>
    <t>OPERAÇÃO 24/02/17 - VENCIMENTO 13/03/17</t>
  </si>
  <si>
    <t>OPERAÇÃO 25/02/17 - VENCIMENTO 13/03/17</t>
  </si>
  <si>
    <t>OPERAÇÃO 26/02/17 - VENCIMENTO 13/03/17</t>
  </si>
  <si>
    <t>OPERAÇÃO 27/02/17 - VENCIMENTO 13/03/17</t>
  </si>
  <si>
    <t>OPERAÇÃO 28/02/17 - VENCIMENTO 13/03/17</t>
  </si>
  <si>
    <t>OPERAÇÃO 01/03/17 - VENCIMENTO 14/03/17</t>
  </si>
  <si>
    <t>OPERAÇÃO 02/03/17 - VENCIMENTO 15/03/17</t>
  </si>
  <si>
    <t>OPERAÇÃO 03/03/17 - VENCIMENTO 16/03/17</t>
  </si>
  <si>
    <t>OPERAÇÃO 04/03/17 - VENCIMENTO 16/03/17</t>
  </si>
  <si>
    <t>OPERAÇÃO 05/03/17 - VENCIMENTO 16/03/17</t>
  </si>
  <si>
    <t>OPERAÇÃO 06/03/17 - VENCIMENTO 16/03/17</t>
  </si>
  <si>
    <t>OPERAÇÃO 07/03/17 - VENCIMENTO 17/03/17</t>
  </si>
  <si>
    <t>OPERAÇÃO 08/03/17 - VENCIMENTO 20/03/17</t>
  </si>
  <si>
    <t>OPERAÇÃO 09/03/17 - VENCIMENTO 21/03/17</t>
  </si>
  <si>
    <t>OPERAÇÃO 12/03/17 - VENCIMENTO 22/03/17</t>
  </si>
  <si>
    <t>OPERAÇÃO 10/03/17 - VENCIMENTO 22/03/17</t>
  </si>
  <si>
    <t>OPERAÇÃO 11/03/17 - VENCIMENTO 22/03/17</t>
  </si>
  <si>
    <t>OPERAÇÃO 13/03/17 - VENCIMENTO 23/03/17</t>
  </si>
  <si>
    <t>OPERAÇÃO 14/03/17 - VENCIMENTO 24/03/17</t>
  </si>
  <si>
    <t>OPERAÇÃO 15/03/17 - VENCIMENTO 27/03/17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</si>
</sst>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160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180025</v>
      </c>
      <c r="C7" s="9">
        <f t="shared" si="0"/>
        <v>240329</v>
      </c>
      <c r="D7" s="9">
        <f t="shared" si="0"/>
        <v>256140</v>
      </c>
      <c r="E7" s="9">
        <f t="shared" si="0"/>
        <v>147142</v>
      </c>
      <c r="F7" s="9">
        <f t="shared" si="0"/>
        <v>247265</v>
      </c>
      <c r="G7" s="9">
        <f t="shared" si="0"/>
        <v>410040</v>
      </c>
      <c r="H7" s="9">
        <f t="shared" si="0"/>
        <v>142767</v>
      </c>
      <c r="I7" s="9">
        <f t="shared" si="0"/>
        <v>25211</v>
      </c>
      <c r="J7" s="9">
        <f t="shared" si="0"/>
        <v>121863</v>
      </c>
      <c r="K7" s="9">
        <f t="shared" si="0"/>
        <v>1770782</v>
      </c>
      <c r="L7" s="52"/>
    </row>
    <row r="8" spans="1:11" ht="17.25" customHeight="1">
      <c r="A8" s="10" t="s">
        <v>97</v>
      </c>
      <c r="B8" s="11">
        <f>B9+B12+B16</f>
        <v>89411</v>
      </c>
      <c r="C8" s="11">
        <f aca="true" t="shared" si="1" ref="C8:J8">C9+C12+C16</f>
        <v>124815</v>
      </c>
      <c r="D8" s="11">
        <f t="shared" si="1"/>
        <v>123338</v>
      </c>
      <c r="E8" s="11">
        <f t="shared" si="1"/>
        <v>77062</v>
      </c>
      <c r="F8" s="11">
        <f t="shared" si="1"/>
        <v>119741</v>
      </c>
      <c r="G8" s="11">
        <f t="shared" si="1"/>
        <v>202919</v>
      </c>
      <c r="H8" s="11">
        <f t="shared" si="1"/>
        <v>81521</v>
      </c>
      <c r="I8" s="11">
        <f t="shared" si="1"/>
        <v>11533</v>
      </c>
      <c r="J8" s="11">
        <f t="shared" si="1"/>
        <v>59528</v>
      </c>
      <c r="K8" s="11">
        <f>SUM(B8:J8)</f>
        <v>889868</v>
      </c>
    </row>
    <row r="9" spans="1:11" ht="17.25" customHeight="1">
      <c r="A9" s="15" t="s">
        <v>16</v>
      </c>
      <c r="B9" s="13">
        <f>+B10+B11</f>
        <v>17007</v>
      </c>
      <c r="C9" s="13">
        <f aca="true" t="shared" si="2" ref="C9:J9">+C10+C11</f>
        <v>25875</v>
      </c>
      <c r="D9" s="13">
        <f t="shared" si="2"/>
        <v>23484</v>
      </c>
      <c r="E9" s="13">
        <f t="shared" si="2"/>
        <v>14918</v>
      </c>
      <c r="F9" s="13">
        <f t="shared" si="2"/>
        <v>19927</v>
      </c>
      <c r="G9" s="13">
        <f t="shared" si="2"/>
        <v>26430</v>
      </c>
      <c r="H9" s="13">
        <f t="shared" si="2"/>
        <v>17669</v>
      </c>
      <c r="I9" s="13">
        <f t="shared" si="2"/>
        <v>2707</v>
      </c>
      <c r="J9" s="13">
        <f t="shared" si="2"/>
        <v>10655</v>
      </c>
      <c r="K9" s="11">
        <f>SUM(B9:J9)</f>
        <v>158672</v>
      </c>
    </row>
    <row r="10" spans="1:11" ht="17.25" customHeight="1">
      <c r="A10" s="29" t="s">
        <v>17</v>
      </c>
      <c r="B10" s="13">
        <v>19753</v>
      </c>
      <c r="C10" s="13">
        <v>25506</v>
      </c>
      <c r="D10" s="13">
        <v>24396</v>
      </c>
      <c r="E10" s="13">
        <v>16920</v>
      </c>
      <c r="F10" s="13">
        <v>25379</v>
      </c>
      <c r="G10" s="13">
        <v>23433</v>
      </c>
      <c r="H10" s="13">
        <v>22911</v>
      </c>
      <c r="I10" s="13">
        <v>4393</v>
      </c>
      <c r="J10" s="13">
        <v>9206</v>
      </c>
      <c r="K10" s="11">
        <f>SUM(B10:J10)</f>
        <v>158672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62240</v>
      </c>
      <c r="C12" s="17">
        <f t="shared" si="3"/>
        <v>85892</v>
      </c>
      <c r="D12" s="17">
        <f t="shared" si="3"/>
        <v>86858</v>
      </c>
      <c r="E12" s="17">
        <f t="shared" si="3"/>
        <v>54235</v>
      </c>
      <c r="F12" s="17">
        <f t="shared" si="3"/>
        <v>84331</v>
      </c>
      <c r="G12" s="17">
        <f t="shared" si="3"/>
        <v>149315</v>
      </c>
      <c r="H12" s="17">
        <f t="shared" si="3"/>
        <v>56040</v>
      </c>
      <c r="I12" s="17">
        <f t="shared" si="3"/>
        <v>7580</v>
      </c>
      <c r="J12" s="17">
        <f t="shared" si="3"/>
        <v>42663</v>
      </c>
      <c r="K12" s="11">
        <f aca="true" t="shared" si="4" ref="K12:K27">SUM(B12:J12)</f>
        <v>629154</v>
      </c>
    </row>
    <row r="13" spans="1:13" ht="17.25" customHeight="1">
      <c r="A13" s="14" t="s">
        <v>19</v>
      </c>
      <c r="B13" s="13">
        <v>57029</v>
      </c>
      <c r="C13" s="13">
        <v>64288</v>
      </c>
      <c r="D13" s="13">
        <v>84739</v>
      </c>
      <c r="E13" s="13">
        <v>49450</v>
      </c>
      <c r="F13" s="13">
        <v>79636</v>
      </c>
      <c r="G13" s="13">
        <v>107922</v>
      </c>
      <c r="H13" s="13">
        <v>52510</v>
      </c>
      <c r="I13" s="13">
        <v>12864</v>
      </c>
      <c r="J13" s="13">
        <v>33350</v>
      </c>
      <c r="K13" s="11">
        <f t="shared" si="4"/>
        <v>312774</v>
      </c>
      <c r="L13" s="52"/>
      <c r="M13" s="53"/>
    </row>
    <row r="14" spans="1:12" ht="17.25" customHeight="1">
      <c r="A14" s="14" t="s">
        <v>20</v>
      </c>
      <c r="B14" s="13">
        <v>61702</v>
      </c>
      <c r="C14" s="13">
        <v>60818</v>
      </c>
      <c r="D14" s="13">
        <v>77819</v>
      </c>
      <c r="E14" s="13">
        <v>45829</v>
      </c>
      <c r="F14" s="13">
        <v>80517</v>
      </c>
      <c r="G14" s="13">
        <v>124347</v>
      </c>
      <c r="H14" s="13">
        <v>56266</v>
      </c>
      <c r="I14" s="13">
        <v>9390</v>
      </c>
      <c r="J14" s="13">
        <v>29714</v>
      </c>
      <c r="K14" s="11">
        <f t="shared" si="4"/>
        <v>304905</v>
      </c>
      <c r="L14" s="52"/>
    </row>
    <row r="15" spans="1:11" ht="17.25" customHeight="1">
      <c r="A15" s="14" t="s">
        <v>21</v>
      </c>
      <c r="B15" s="13">
        <v>3865</v>
      </c>
      <c r="C15" s="13">
        <v>4469</v>
      </c>
      <c r="D15" s="13">
        <v>4222</v>
      </c>
      <c r="E15" s="13">
        <v>2994</v>
      </c>
      <c r="F15" s="13">
        <v>4304</v>
      </c>
      <c r="G15" s="13">
        <v>5723</v>
      </c>
      <c r="H15" s="13">
        <v>5575</v>
      </c>
      <c r="I15" s="13">
        <v>931</v>
      </c>
      <c r="J15" s="13">
        <v>1338</v>
      </c>
      <c r="K15" s="11">
        <f t="shared" si="4"/>
        <v>11475</v>
      </c>
    </row>
    <row r="16" spans="1:11" ht="17.25" customHeight="1">
      <c r="A16" s="15" t="s">
        <v>93</v>
      </c>
      <c r="B16" s="13">
        <f>B17+B18+B19</f>
        <v>10164</v>
      </c>
      <c r="C16" s="13">
        <f aca="true" t="shared" si="5" ref="C16:J16">C17+C18+C19</f>
        <v>13048</v>
      </c>
      <c r="D16" s="13">
        <f t="shared" si="5"/>
        <v>12996</v>
      </c>
      <c r="E16" s="13">
        <f t="shared" si="5"/>
        <v>7909</v>
      </c>
      <c r="F16" s="13">
        <f t="shared" si="5"/>
        <v>15483</v>
      </c>
      <c r="G16" s="13">
        <f t="shared" si="5"/>
        <v>27174</v>
      </c>
      <c r="H16" s="13">
        <f t="shared" si="5"/>
        <v>7812</v>
      </c>
      <c r="I16" s="13">
        <f t="shared" si="5"/>
        <v>1246</v>
      </c>
      <c r="J16" s="13">
        <f t="shared" si="5"/>
        <v>6210</v>
      </c>
      <c r="K16" s="11">
        <f t="shared" si="4"/>
        <v>102042</v>
      </c>
    </row>
    <row r="17" spans="1:11" ht="17.25" customHeight="1">
      <c r="A17" s="14" t="s">
        <v>94</v>
      </c>
      <c r="B17" s="13">
        <v>15290</v>
      </c>
      <c r="C17" s="13">
        <v>16941</v>
      </c>
      <c r="D17" s="13">
        <v>20582</v>
      </c>
      <c r="E17" s="13">
        <v>11889</v>
      </c>
      <c r="F17" s="13">
        <v>23848</v>
      </c>
      <c r="G17" s="13">
        <v>35506</v>
      </c>
      <c r="H17" s="13">
        <v>13405</v>
      </c>
      <c r="I17" s="13">
        <v>3202</v>
      </c>
      <c r="J17" s="13">
        <v>8417</v>
      </c>
      <c r="K17" s="11">
        <f t="shared" si="4"/>
        <v>86833</v>
      </c>
    </row>
    <row r="18" spans="1:11" ht="17.25" customHeight="1">
      <c r="A18" s="14" t="s">
        <v>95</v>
      </c>
      <c r="B18" s="13">
        <v>8884</v>
      </c>
      <c r="C18" s="13">
        <v>8507</v>
      </c>
      <c r="D18" s="13">
        <v>13639</v>
      </c>
      <c r="E18" s="13">
        <v>7015</v>
      </c>
      <c r="F18" s="13">
        <v>12793</v>
      </c>
      <c r="G18" s="13">
        <v>21895</v>
      </c>
      <c r="H18" s="13">
        <v>6420</v>
      </c>
      <c r="I18" s="13">
        <v>1618</v>
      </c>
      <c r="J18" s="13">
        <v>5847</v>
      </c>
      <c r="K18" s="11">
        <f t="shared" si="4"/>
        <v>14773</v>
      </c>
    </row>
    <row r="19" spans="1:11" ht="17.25" customHeight="1">
      <c r="A19" s="14" t="s">
        <v>96</v>
      </c>
      <c r="B19" s="13">
        <v>405</v>
      </c>
      <c r="C19" s="13">
        <v>414</v>
      </c>
      <c r="D19" s="13">
        <v>302</v>
      </c>
      <c r="E19" s="13">
        <v>267</v>
      </c>
      <c r="F19" s="13">
        <v>387</v>
      </c>
      <c r="G19" s="13">
        <v>562</v>
      </c>
      <c r="H19" s="13">
        <v>447</v>
      </c>
      <c r="I19" s="13">
        <v>66</v>
      </c>
      <c r="J19" s="13">
        <v>132</v>
      </c>
      <c r="K19" s="11">
        <f t="shared" si="4"/>
        <v>436</v>
      </c>
    </row>
    <row r="20" spans="1:11" ht="17.25" customHeight="1">
      <c r="A20" s="16" t="s">
        <v>22</v>
      </c>
      <c r="B20" s="11">
        <f>+B21+B22+B23</f>
        <v>48921</v>
      </c>
      <c r="C20" s="11">
        <f aca="true" t="shared" si="6" ref="C20:J20">+C21+C22+C23</f>
        <v>56744</v>
      </c>
      <c r="D20" s="11">
        <f t="shared" si="6"/>
        <v>68061</v>
      </c>
      <c r="E20" s="11">
        <f t="shared" si="6"/>
        <v>34508</v>
      </c>
      <c r="F20" s="11">
        <f t="shared" si="6"/>
        <v>75997</v>
      </c>
      <c r="G20" s="11">
        <f t="shared" si="6"/>
        <v>137739</v>
      </c>
      <c r="H20" s="11">
        <f t="shared" si="6"/>
        <v>35392</v>
      </c>
      <c r="I20" s="11">
        <f t="shared" si="6"/>
        <v>6287</v>
      </c>
      <c r="J20" s="11">
        <f t="shared" si="6"/>
        <v>29386</v>
      </c>
      <c r="K20" s="11">
        <f t="shared" si="4"/>
        <v>493035</v>
      </c>
    </row>
    <row r="21" spans="1:12" ht="17.25" customHeight="1">
      <c r="A21" s="12" t="s">
        <v>23</v>
      </c>
      <c r="B21" s="13">
        <v>43485</v>
      </c>
      <c r="C21" s="13">
        <v>48121</v>
      </c>
      <c r="D21" s="13">
        <v>68448</v>
      </c>
      <c r="E21" s="13">
        <v>36437</v>
      </c>
      <c r="F21" s="13">
        <v>64393</v>
      </c>
      <c r="G21" s="13">
        <v>94456</v>
      </c>
      <c r="H21" s="13">
        <v>34763</v>
      </c>
      <c r="I21" s="13">
        <v>9683</v>
      </c>
      <c r="J21" s="13">
        <v>28910</v>
      </c>
      <c r="K21" s="11">
        <f t="shared" si="4"/>
        <v>286191</v>
      </c>
      <c r="L21" s="52"/>
    </row>
    <row r="22" spans="1:12" ht="17.25" customHeight="1">
      <c r="A22" s="12" t="s">
        <v>24</v>
      </c>
      <c r="B22" s="13">
        <v>39325</v>
      </c>
      <c r="C22" s="13">
        <v>38529</v>
      </c>
      <c r="D22" s="13">
        <v>56373</v>
      </c>
      <c r="E22" s="13">
        <v>29384</v>
      </c>
      <c r="F22" s="13">
        <v>55816</v>
      </c>
      <c r="G22" s="13">
        <v>95994</v>
      </c>
      <c r="H22" s="13">
        <v>28647</v>
      </c>
      <c r="I22" s="13">
        <v>6160</v>
      </c>
      <c r="J22" s="13">
        <v>22588</v>
      </c>
      <c r="K22" s="11">
        <f t="shared" si="4"/>
        <v>201967</v>
      </c>
      <c r="L22" s="52"/>
    </row>
    <row r="23" spans="1:11" ht="17.25" customHeight="1">
      <c r="A23" s="12" t="s">
        <v>25</v>
      </c>
      <c r="B23" s="13">
        <v>1861</v>
      </c>
      <c r="C23" s="13">
        <v>2031</v>
      </c>
      <c r="D23" s="13">
        <v>2041</v>
      </c>
      <c r="E23" s="13">
        <v>1312</v>
      </c>
      <c r="F23" s="13">
        <v>2048</v>
      </c>
      <c r="G23" s="13">
        <v>2978</v>
      </c>
      <c r="H23" s="13">
        <v>1878</v>
      </c>
      <c r="I23" s="13">
        <v>388</v>
      </c>
      <c r="J23" s="13">
        <v>750</v>
      </c>
      <c r="K23" s="11">
        <f t="shared" si="4"/>
        <v>4877</v>
      </c>
    </row>
    <row r="24" spans="1:11" ht="17.25" customHeight="1">
      <c r="A24" s="16" t="s">
        <v>26</v>
      </c>
      <c r="B24" s="13">
        <f>+B25+B26</f>
        <v>41693</v>
      </c>
      <c r="C24" s="13">
        <f aca="true" t="shared" si="7" ref="C24:J24">+C25+C26</f>
        <v>58770</v>
      </c>
      <c r="D24" s="13">
        <f t="shared" si="7"/>
        <v>64741</v>
      </c>
      <c r="E24" s="13">
        <f t="shared" si="7"/>
        <v>35572</v>
      </c>
      <c r="F24" s="13">
        <f t="shared" si="7"/>
        <v>51527</v>
      </c>
      <c r="G24" s="13">
        <f t="shared" si="7"/>
        <v>69382</v>
      </c>
      <c r="H24" s="13">
        <f t="shared" si="7"/>
        <v>24974</v>
      </c>
      <c r="I24" s="13">
        <f t="shared" si="7"/>
        <v>7391</v>
      </c>
      <c r="J24" s="13">
        <f t="shared" si="7"/>
        <v>32949</v>
      </c>
      <c r="K24" s="11">
        <f t="shared" si="4"/>
        <v>386999</v>
      </c>
    </row>
    <row r="25" spans="1:12" ht="17.25" customHeight="1">
      <c r="A25" s="12" t="s">
        <v>115</v>
      </c>
      <c r="B25" s="13">
        <v>37838</v>
      </c>
      <c r="C25" s="13">
        <v>46984</v>
      </c>
      <c r="D25" s="13">
        <v>71824</v>
      </c>
      <c r="E25" s="13">
        <v>36563</v>
      </c>
      <c r="F25" s="13">
        <v>51691</v>
      </c>
      <c r="G25" s="13">
        <v>56031</v>
      </c>
      <c r="H25" s="13">
        <v>28366</v>
      </c>
      <c r="I25" s="13">
        <v>11729</v>
      </c>
      <c r="J25" s="13">
        <v>33112</v>
      </c>
      <c r="K25" s="11">
        <f t="shared" si="4"/>
        <v>253903</v>
      </c>
      <c r="L25" s="52"/>
    </row>
    <row r="26" spans="1:12" ht="17.25" customHeight="1">
      <c r="A26" s="12" t="s">
        <v>116</v>
      </c>
      <c r="B26" s="13">
        <v>39137</v>
      </c>
      <c r="C26" s="13">
        <v>41164</v>
      </c>
      <c r="D26" s="13">
        <v>57871</v>
      </c>
      <c r="E26" s="13">
        <v>27579</v>
      </c>
      <c r="F26" s="13">
        <v>45209</v>
      </c>
      <c r="G26" s="13">
        <v>59857</v>
      </c>
      <c r="H26" s="13">
        <v>26120</v>
      </c>
      <c r="I26" s="13">
        <v>6842</v>
      </c>
      <c r="J26" s="13">
        <v>25373</v>
      </c>
      <c r="K26" s="11">
        <f t="shared" si="4"/>
        <v>133096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3067</v>
      </c>
      <c r="I27" s="11">
        <v>0</v>
      </c>
      <c r="J27" s="11">
        <v>0</v>
      </c>
      <c r="K27" s="11">
        <f t="shared" si="4"/>
        <v>880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22631.48</v>
      </c>
      <c r="I35" s="19">
        <v>0</v>
      </c>
      <c r="J35" s="19">
        <v>0</v>
      </c>
      <c r="K35" s="23">
        <f>SUM(B35:J35)</f>
        <v>32225.97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522074.24</v>
      </c>
      <c r="C47" s="22">
        <f aca="true" t="shared" si="12" ref="C47:H47">+C48+C57</f>
        <v>775135.25</v>
      </c>
      <c r="D47" s="22">
        <f t="shared" si="12"/>
        <v>926915.1300000001</v>
      </c>
      <c r="E47" s="22">
        <f t="shared" si="12"/>
        <v>463100.04000000004</v>
      </c>
      <c r="F47" s="22">
        <f t="shared" si="12"/>
        <v>755988.84</v>
      </c>
      <c r="G47" s="22">
        <f t="shared" si="12"/>
        <v>1054520.6099999999</v>
      </c>
      <c r="H47" s="22">
        <f t="shared" si="12"/>
        <v>462210.91</v>
      </c>
      <c r="I47" s="22">
        <f>+I48+I57</f>
        <v>128414.04000000001</v>
      </c>
      <c r="J47" s="22">
        <f>+J48+J57</f>
        <v>381531.68999999994</v>
      </c>
      <c r="K47" s="22">
        <f>SUM(B47:J47)</f>
        <v>5469890.75</v>
      </c>
    </row>
    <row r="48" spans="1:11" ht="17.25" customHeight="1">
      <c r="A48" s="16" t="s">
        <v>108</v>
      </c>
      <c r="B48" s="23">
        <f>SUM(B49:B56)</f>
        <v>503409.02</v>
      </c>
      <c r="C48" s="23">
        <f aca="true" t="shared" si="13" ref="C48:J48">SUM(C49:C56)</f>
        <v>751657.41</v>
      </c>
      <c r="D48" s="23">
        <f t="shared" si="13"/>
        <v>901492.6000000001</v>
      </c>
      <c r="E48" s="23">
        <f t="shared" si="13"/>
        <v>440710.15</v>
      </c>
      <c r="F48" s="23">
        <f t="shared" si="13"/>
        <v>732463.15</v>
      </c>
      <c r="G48" s="23">
        <f t="shared" si="13"/>
        <v>1024985.34</v>
      </c>
      <c r="H48" s="23">
        <f t="shared" si="13"/>
        <v>442184.50999999995</v>
      </c>
      <c r="I48" s="23">
        <f t="shared" si="13"/>
        <v>128414.04000000001</v>
      </c>
      <c r="J48" s="23">
        <f t="shared" si="13"/>
        <v>367525.75999999995</v>
      </c>
      <c r="K48" s="23">
        <f aca="true" t="shared" si="14" ref="K48:K57">SUM(B48:J48)</f>
        <v>5292841.9799999995</v>
      </c>
    </row>
    <row r="49" spans="1:11" ht="17.25" customHeight="1">
      <c r="A49" s="34" t="s">
        <v>43</v>
      </c>
      <c r="B49" s="23">
        <f aca="true" t="shared" si="15" ref="B49:H49">ROUND(B30*B7,2)</f>
        <v>500181.46</v>
      </c>
      <c r="C49" s="23">
        <f t="shared" si="15"/>
        <v>745404.43</v>
      </c>
      <c r="D49" s="23">
        <f t="shared" si="15"/>
        <v>896387.54</v>
      </c>
      <c r="E49" s="23">
        <f t="shared" si="15"/>
        <v>437938.73</v>
      </c>
      <c r="F49" s="23">
        <f t="shared" si="15"/>
        <v>728343.78</v>
      </c>
      <c r="G49" s="23">
        <f t="shared" si="15"/>
        <v>1019154.42</v>
      </c>
      <c r="H49" s="23">
        <f t="shared" si="15"/>
        <v>406900.23</v>
      </c>
      <c r="I49" s="23">
        <f>ROUND(I30*I7,2)</f>
        <v>127348.32</v>
      </c>
      <c r="J49" s="23">
        <f>ROUND(J30*J7,2)</f>
        <v>365308.72</v>
      </c>
      <c r="K49" s="23">
        <f t="shared" si="14"/>
        <v>5226967.63</v>
      </c>
    </row>
    <row r="50" spans="1:11" ht="17.25" customHeight="1">
      <c r="A50" s="34" t="s">
        <v>44</v>
      </c>
      <c r="B50" s="19">
        <v>0</v>
      </c>
      <c r="C50" s="23">
        <f>ROUND(C31*C7,2)</f>
        <v>1656.87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1656.87</v>
      </c>
    </row>
    <row r="51" spans="1:11" ht="17.25" customHeight="1">
      <c r="A51" s="66" t="s">
        <v>104</v>
      </c>
      <c r="B51" s="67">
        <f aca="true" t="shared" si="16" ref="B51:H51">ROUND(B32*B7,2)</f>
        <v>-864.12</v>
      </c>
      <c r="C51" s="67">
        <f t="shared" si="16"/>
        <v>-1177.61</v>
      </c>
      <c r="D51" s="67">
        <f t="shared" si="16"/>
        <v>-1280.7</v>
      </c>
      <c r="E51" s="67">
        <f t="shared" si="16"/>
        <v>-673.98</v>
      </c>
      <c r="F51" s="67">
        <f t="shared" si="16"/>
        <v>-1162.15</v>
      </c>
      <c r="G51" s="67">
        <f t="shared" si="16"/>
        <v>-1599.16</v>
      </c>
      <c r="H51" s="67">
        <f t="shared" si="16"/>
        <v>-656.73</v>
      </c>
      <c r="I51" s="19">
        <v>0</v>
      </c>
      <c r="J51" s="19">
        <v>0</v>
      </c>
      <c r="K51" s="67">
        <f>SUM(B51:J51)</f>
        <v>-7414.450000000001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32225.97</v>
      </c>
      <c r="I53" s="31">
        <f>+I35</f>
        <v>0</v>
      </c>
      <c r="J53" s="31">
        <f>+J35</f>
        <v>0</v>
      </c>
      <c r="K53" s="23">
        <f t="shared" si="14"/>
        <v>32225.97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-64626.6</v>
      </c>
      <c r="C61" s="35">
        <f t="shared" si="17"/>
        <v>-98401.63</v>
      </c>
      <c r="D61" s="35">
        <f t="shared" si="17"/>
        <v>-91427.38</v>
      </c>
      <c r="E61" s="35">
        <f t="shared" si="17"/>
        <v>-56688.4</v>
      </c>
      <c r="F61" s="35">
        <f t="shared" si="17"/>
        <v>-76144.03</v>
      </c>
      <c r="G61" s="35">
        <f t="shared" si="17"/>
        <v>-100940.04</v>
      </c>
      <c r="H61" s="35">
        <f t="shared" si="17"/>
        <v>-67142.2</v>
      </c>
      <c r="I61" s="35">
        <f t="shared" si="17"/>
        <v>-12805.89</v>
      </c>
      <c r="J61" s="35">
        <f t="shared" si="17"/>
        <v>-40489</v>
      </c>
      <c r="K61" s="35">
        <f>SUM(B61:J61)</f>
        <v>-608665.17</v>
      </c>
    </row>
    <row r="62" spans="1:11" ht="18.75" customHeight="1">
      <c r="A62" s="16" t="s">
        <v>74</v>
      </c>
      <c r="B62" s="35">
        <f aca="true" t="shared" si="18" ref="B62:J62">B63+B64+B65+B66+B67+B68</f>
        <v>-64626.6</v>
      </c>
      <c r="C62" s="35">
        <f t="shared" si="18"/>
        <v>-98325</v>
      </c>
      <c r="D62" s="35">
        <f t="shared" si="18"/>
        <v>-89239.2</v>
      </c>
      <c r="E62" s="35">
        <f t="shared" si="18"/>
        <v>-56688.4</v>
      </c>
      <c r="F62" s="35">
        <f t="shared" si="18"/>
        <v>-75722.6</v>
      </c>
      <c r="G62" s="35">
        <f t="shared" si="18"/>
        <v>-100434</v>
      </c>
      <c r="H62" s="35">
        <f t="shared" si="18"/>
        <v>-67142.2</v>
      </c>
      <c r="I62" s="35">
        <f t="shared" si="18"/>
        <v>-10286.6</v>
      </c>
      <c r="J62" s="35">
        <f t="shared" si="18"/>
        <v>-40489</v>
      </c>
      <c r="K62" s="35">
        <f aca="true" t="shared" si="19" ref="K62:K91">SUM(B62:J62)</f>
        <v>-602953.6</v>
      </c>
    </row>
    <row r="63" spans="1:11" ht="18.75" customHeight="1">
      <c r="A63" s="12" t="s">
        <v>75</v>
      </c>
      <c r="B63" s="35">
        <f>-ROUND(B9*$D$3,2)</f>
        <v>-64626.6</v>
      </c>
      <c r="C63" s="35">
        <f aca="true" t="shared" si="20" ref="C63:J63">-ROUND(C9*$D$3,2)</f>
        <v>-98325</v>
      </c>
      <c r="D63" s="35">
        <f t="shared" si="20"/>
        <v>-89239.2</v>
      </c>
      <c r="E63" s="35">
        <f t="shared" si="20"/>
        <v>-56688.4</v>
      </c>
      <c r="F63" s="35">
        <f t="shared" si="20"/>
        <v>-75722.6</v>
      </c>
      <c r="G63" s="35">
        <f t="shared" si="20"/>
        <v>-100434</v>
      </c>
      <c r="H63" s="35">
        <f t="shared" si="20"/>
        <v>-67142.2</v>
      </c>
      <c r="I63" s="35">
        <f t="shared" si="20"/>
        <v>-10286.6</v>
      </c>
      <c r="J63" s="35">
        <f t="shared" si="20"/>
        <v>-40489</v>
      </c>
      <c r="K63" s="35">
        <f t="shared" si="19"/>
        <v>-602953.6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-741</v>
      </c>
      <c r="C65" s="35">
        <v>-159.6</v>
      </c>
      <c r="D65" s="35">
        <v>-152</v>
      </c>
      <c r="E65" s="35">
        <v>-566.2</v>
      </c>
      <c r="F65" s="35">
        <v>-326.8</v>
      </c>
      <c r="G65" s="35">
        <v>-190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-4833.6</v>
      </c>
      <c r="C66" s="35">
        <v>-1649.2</v>
      </c>
      <c r="D66" s="35">
        <v>-1162.8</v>
      </c>
      <c r="E66" s="35">
        <v>-2443.4</v>
      </c>
      <c r="F66" s="35">
        <v>-1615</v>
      </c>
      <c r="G66" s="35">
        <v>-1489.6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-37153.13</v>
      </c>
      <c r="C67" s="35">
        <v>-3577.81</v>
      </c>
      <c r="D67" s="35">
        <v>-12573.35</v>
      </c>
      <c r="E67" s="35">
        <v>-89122.93</v>
      </c>
      <c r="F67" s="35">
        <v>-59761.39</v>
      </c>
      <c r="G67" s="35">
        <v>-51643.54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-2188.1800000000003</v>
      </c>
      <c r="E69" s="67">
        <f t="shared" si="21"/>
        <v>0</v>
      </c>
      <c r="F69" s="67">
        <f t="shared" si="21"/>
        <v>-421.43</v>
      </c>
      <c r="G69" s="67">
        <f t="shared" si="21"/>
        <v>-506.04</v>
      </c>
      <c r="H69" s="67">
        <f t="shared" si="21"/>
        <v>0</v>
      </c>
      <c r="I69" s="67">
        <f t="shared" si="21"/>
        <v>-2519.29</v>
      </c>
      <c r="J69" s="67">
        <f t="shared" si="21"/>
        <v>0</v>
      </c>
      <c r="K69" s="67">
        <f t="shared" si="19"/>
        <v>-5711.57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457447.64</v>
      </c>
      <c r="C104" s="24">
        <f t="shared" si="22"/>
        <v>676733.62</v>
      </c>
      <c r="D104" s="24">
        <f t="shared" si="22"/>
        <v>835487.7500000001</v>
      </c>
      <c r="E104" s="24">
        <f t="shared" si="22"/>
        <v>406411.64</v>
      </c>
      <c r="F104" s="24">
        <f t="shared" si="22"/>
        <v>679844.8099999999</v>
      </c>
      <c r="G104" s="24">
        <f t="shared" si="22"/>
        <v>953580.57</v>
      </c>
      <c r="H104" s="24">
        <f t="shared" si="22"/>
        <v>395068.70999999996</v>
      </c>
      <c r="I104" s="24">
        <f>+I105+I106</f>
        <v>115608.15000000001</v>
      </c>
      <c r="J104" s="24">
        <f>+J105+J106</f>
        <v>341042.68999999994</v>
      </c>
      <c r="K104" s="48">
        <f>SUM(B104:J104)</f>
        <v>4861225.58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438782.42000000004</v>
      </c>
      <c r="C105" s="24">
        <f t="shared" si="23"/>
        <v>653255.78</v>
      </c>
      <c r="D105" s="24">
        <f t="shared" si="23"/>
        <v>810065.2200000001</v>
      </c>
      <c r="E105" s="24">
        <f t="shared" si="23"/>
        <v>384021.75</v>
      </c>
      <c r="F105" s="24">
        <f t="shared" si="23"/>
        <v>656319.12</v>
      </c>
      <c r="G105" s="24">
        <f t="shared" si="23"/>
        <v>924045.2999999999</v>
      </c>
      <c r="H105" s="24">
        <f t="shared" si="23"/>
        <v>375042.30999999994</v>
      </c>
      <c r="I105" s="24">
        <f t="shared" si="23"/>
        <v>115608.15000000001</v>
      </c>
      <c r="J105" s="24">
        <f t="shared" si="23"/>
        <v>327036.75999999995</v>
      </c>
      <c r="K105" s="48">
        <f>SUM(B105:J105)</f>
        <v>4684176.8100000005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4861225.580000001</v>
      </c>
      <c r="L112" s="54"/>
    </row>
    <row r="113" spans="1:11" ht="18.75" customHeight="1">
      <c r="A113" s="26" t="s">
        <v>70</v>
      </c>
      <c r="B113" s="27">
        <v>106749.98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54601.44</v>
      </c>
    </row>
    <row r="114" spans="1:11" ht="18.75" customHeight="1">
      <c r="A114" s="26" t="s">
        <v>71</v>
      </c>
      <c r="B114" s="27">
        <v>696273.87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402846.2</v>
      </c>
    </row>
    <row r="115" spans="1:11" ht="18.75" customHeight="1">
      <c r="A115" s="26" t="s">
        <v>72</v>
      </c>
      <c r="B115" s="40">
        <v>0</v>
      </c>
      <c r="C115" s="27">
        <f>+C104</f>
        <v>676733.62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676733.62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835487.7500000001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835487.7500000001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581426.98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365770.48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64602.99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40641.16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229702.98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131069.09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429692.15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238882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59916.75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40474.72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445080.26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269419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391352.16</v>
      </c>
      <c r="H123" s="40">
        <v>0</v>
      </c>
      <c r="I123" s="40">
        <v>0</v>
      </c>
      <c r="J123" s="40">
        <v>0</v>
      </c>
      <c r="K123" s="41">
        <f t="shared" si="25"/>
        <v>277803.38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37227.06</v>
      </c>
      <c r="H124" s="40">
        <v>0</v>
      </c>
      <c r="I124" s="40">
        <v>0</v>
      </c>
      <c r="J124" s="40">
        <v>0</v>
      </c>
      <c r="K124" s="41">
        <f t="shared" si="25"/>
        <v>27747.29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244527.61</v>
      </c>
      <c r="H125" s="40">
        <v>0</v>
      </c>
      <c r="I125" s="40">
        <v>0</v>
      </c>
      <c r="J125" s="40">
        <v>0</v>
      </c>
      <c r="K125" s="41">
        <f t="shared" si="25"/>
        <v>134165.17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185168.54</v>
      </c>
      <c r="H126" s="40">
        <v>0</v>
      </c>
      <c r="I126" s="40">
        <v>0</v>
      </c>
      <c r="J126" s="40">
        <v>0</v>
      </c>
      <c r="K126" s="41">
        <f t="shared" si="25"/>
        <v>129828.99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569287.17</v>
      </c>
      <c r="H127" s="40">
        <v>0</v>
      </c>
      <c r="I127" s="40">
        <v>0</v>
      </c>
      <c r="J127" s="40">
        <v>0</v>
      </c>
      <c r="K127" s="41">
        <f t="shared" si="25"/>
        <v>384035.74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264075.97</v>
      </c>
      <c r="I128" s="40">
        <v>0</v>
      </c>
      <c r="J128" s="40">
        <v>0</v>
      </c>
      <c r="K128" s="41">
        <f t="shared" si="25"/>
        <v>139968.83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479878.08</v>
      </c>
      <c r="I129" s="40">
        <v>0</v>
      </c>
      <c r="J129" s="40">
        <v>0</v>
      </c>
      <c r="K129" s="41">
        <f t="shared" si="25"/>
        <v>255099.88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257281.5</v>
      </c>
      <c r="J130" s="40">
        <v>0</v>
      </c>
      <c r="K130" s="41">
        <f t="shared" si="25"/>
        <v>115608.15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567492.75</v>
      </c>
      <c r="K131" s="44">
        <f t="shared" si="25"/>
        <v>341042.69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2017-03-03T19:24:22Z</dcterms:modified>
  <cp:category/>
  <cp:version/>
  <cp:contentType/>
  <cp:contentStatus/>
</cp:coreProperties>
</file>