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<sst xmlns="http://schemas.openxmlformats.org/spreadsheetml/2006/main" count="135" uniqueCount="135">
  <si>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</si>
  <si>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</si>
  <si>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</si>
  <si>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</si>
  <si>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</si>
  <si>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</si>
  <si>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</si>
  <si>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</si>
  <si>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</si>
  <si>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</si>
  <si>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</si>
  <si>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</si>
  <si>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</si>
  <si>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</si>
  <si>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</si>
  <si>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</si>
  <si>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</si>
  <si>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</si>
  <si>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</si>
  <si>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</si>
  <si>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</si>
  <si>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</si>
  <si>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</si>
  <si>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</si>
  <si>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</si>
  <si>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</si>
  <si>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</si>
  <si>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</si>
  <si>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</si>
  <si>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</si>
  <si>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</si>
  <si>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</si>
  <si>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</si>
  <si>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</si>
  <si>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</si>
  <si>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</si>
  <si>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</si>
  <si>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</si>
  <si>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</si>
  <si>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</si>
  <si>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</si>
  <si>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</si>
  <si>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</si>
  <si>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</si>
  <si>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</si>
  <si>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</si>
  <si>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</si>
  <si>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</si>
  <si>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</si>
  <si>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</si>
  <si>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</si>
  <si>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</si>
  <si>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</si>
  <si>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</si>
  <si>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</si>
  <si>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</si>
  <si>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</si>
  <si>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</si>
  <si>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</si>
  <si>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</si>
  <si>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</si>
  <si>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</si>
  <si>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</si>
  <si>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</si>
  <si>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</si>
  <si>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</si>
  <si>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</si>
  <si>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</si>
  <si>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</si>
  <si>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</si>
  <si>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</si>
  <si>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</si>
  <si>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</si>
  <si>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</si>
  <si>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</si>
  <si>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</si>
  <si>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</si>
  <si>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</si>
  <si>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</si>
  <si>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</si>
  <si>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</si>
  <si>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</si>
  <si>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</si>
  <si>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</si>
  <si>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</si>
  <si>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</si>
  <si>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</si>
  <si>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</si>
  <si>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</si>
  <si>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</si>
  <si>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</si>
  <si>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</si>
  <si>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</si>
  <si>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</si>
  <si>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</si>
  <si>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</si>
  <si>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</si>
  <si>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</si>
  <si>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</si>
  <si>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</si>
  <si>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</si>
  <si>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</si>
  <si>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</si>
  <si>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</si>
  <si>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</si>
  <si>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</si>
  <si>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</si>
  <si>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</si>
  <si>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</si>
  <si>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</si>
  <si>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</si>
  <si>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</si>
  <si>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</si>
  <si>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</si>
  <si>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</si>
  <si>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</si>
  <si>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</si>
  <si>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</si>
  <si>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</si>
  <si>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</si>
  <si>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</si>
  <si>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</si>
  <si>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</si>
  <si>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</si>
  <si>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</si>
  <si>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</si>
  <si>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</si>
  <si>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</si>
  <si>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</si>
  <si>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</si>
  <si>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</si>
  <si>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</si>
  <si>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</si>
  <si>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</si>
  <si>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14/03/17 - VENCIMENTO 24/03/17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</si>
</sst>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635869</v>
      </c>
      <c r="C7" s="9">
        <f t="shared" si="0"/>
        <v>804732</v>
      </c>
      <c r="D7" s="9">
        <f t="shared" si="0"/>
        <v>818668</v>
      </c>
      <c r="E7" s="9">
        <f t="shared" si="0"/>
        <v>560932</v>
      </c>
      <c r="F7" s="9">
        <f t="shared" si="0"/>
        <v>758931</v>
      </c>
      <c r="G7" s="9">
        <f t="shared" si="0"/>
        <v>1277834</v>
      </c>
      <c r="H7" s="9">
        <f t="shared" si="0"/>
        <v>595592</v>
      </c>
      <c r="I7" s="9">
        <f t="shared" si="0"/>
        <v>130704</v>
      </c>
      <c r="J7" s="9">
        <f t="shared" si="0"/>
        <v>337604</v>
      </c>
      <c r="K7" s="9">
        <f t="shared" si="0"/>
        <v>5920866</v>
      </c>
      <c r="L7" s="52"/>
    </row>
    <row r="8" spans="1:11" ht="17.25" customHeight="1">
      <c r="A8" s="10" t="s">
        <v>97</v>
      </c>
      <c r="B8" s="11">
        <f>B9+B12+B16</f>
        <v>312379</v>
      </c>
      <c r="C8" s="11">
        <f aca="true" t="shared" si="1" ref="C8:J8">C9+C12+C16</f>
        <v>405183</v>
      </c>
      <c r="D8" s="11">
        <f t="shared" si="1"/>
        <v>388133</v>
      </c>
      <c r="E8" s="11">
        <f t="shared" si="1"/>
        <v>282331</v>
      </c>
      <c r="F8" s="11">
        <f t="shared" si="1"/>
        <v>371273</v>
      </c>
      <c r="G8" s="11">
        <f t="shared" si="1"/>
        <v>629413</v>
      </c>
      <c r="H8" s="11">
        <f t="shared" si="1"/>
        <v>319332</v>
      </c>
      <c r="I8" s="11">
        <f t="shared" si="1"/>
        <v>59487</v>
      </c>
      <c r="J8" s="11">
        <f t="shared" si="1"/>
        <v>158261</v>
      </c>
      <c r="K8" s="11">
        <f>SUM(B8:J8)</f>
        <v>2925792</v>
      </c>
    </row>
    <row r="9" spans="1:11" ht="17.25" customHeight="1">
      <c r="A9" s="15" t="s">
        <v>16</v>
      </c>
      <c r="B9" s="13">
        <f>+B10+B11</f>
        <v>37723</v>
      </c>
      <c r="C9" s="13">
        <f aca="true" t="shared" si="2" ref="C9:J9">+C10+C11</f>
        <v>50350</v>
      </c>
      <c r="D9" s="13">
        <f t="shared" si="2"/>
        <v>43551</v>
      </c>
      <c r="E9" s="13">
        <f t="shared" si="2"/>
        <v>34589</v>
      </c>
      <c r="F9" s="13">
        <f t="shared" si="2"/>
        <v>39182</v>
      </c>
      <c r="G9" s="13">
        <f t="shared" si="2"/>
        <v>50972</v>
      </c>
      <c r="H9" s="13">
        <f t="shared" si="2"/>
        <v>48898</v>
      </c>
      <c r="I9" s="13">
        <f t="shared" si="2"/>
        <v>8412</v>
      </c>
      <c r="J9" s="13">
        <f t="shared" si="2"/>
        <v>16154</v>
      </c>
      <c r="K9" s="11">
        <f>SUM(B9:J9)</f>
        <v>329831</v>
      </c>
    </row>
    <row r="10" spans="1:11" ht="17.25" customHeight="1">
      <c r="A10" s="29" t="s">
        <v>17</v>
      </c>
      <c r="B10" s="13">
        <v>37723</v>
      </c>
      <c r="C10" s="13">
        <v>50350</v>
      </c>
      <c r="D10" s="13">
        <v>43551</v>
      </c>
      <c r="E10" s="13">
        <v>34589</v>
      </c>
      <c r="F10" s="13">
        <v>39182</v>
      </c>
      <c r="G10" s="13">
        <v>50972</v>
      </c>
      <c r="H10" s="13">
        <v>48898</v>
      </c>
      <c r="I10" s="13">
        <v>8412</v>
      </c>
      <c r="J10" s="13">
        <v>16154</v>
      </c>
      <c r="K10" s="11">
        <f>SUM(B10:J10)</f>
        <v>329831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234125</v>
      </c>
      <c r="C12" s="17">
        <f t="shared" si="3"/>
        <v>304552</v>
      </c>
      <c r="D12" s="17">
        <f t="shared" si="3"/>
        <v>294142</v>
      </c>
      <c r="E12" s="17">
        <f t="shared" si="3"/>
        <v>212566</v>
      </c>
      <c r="F12" s="17">
        <f t="shared" si="3"/>
        <v>277160</v>
      </c>
      <c r="G12" s="17">
        <f t="shared" si="3"/>
        <v>478468</v>
      </c>
      <c r="H12" s="17">
        <f t="shared" si="3"/>
        <v>233708</v>
      </c>
      <c r="I12" s="17">
        <f t="shared" si="3"/>
        <v>43061</v>
      </c>
      <c r="J12" s="17">
        <f t="shared" si="3"/>
        <v>120558</v>
      </c>
      <c r="K12" s="11">
        <f aca="true" t="shared" si="4" ref="K12:K27">SUM(B12:J12)</f>
        <v>2198340</v>
      </c>
    </row>
    <row r="13" spans="1:13" ht="17.25" customHeight="1">
      <c r="A13" s="14" t="s">
        <v>19</v>
      </c>
      <c r="B13" s="13">
        <v>113295</v>
      </c>
      <c r="C13" s="13">
        <v>157995</v>
      </c>
      <c r="D13" s="13">
        <v>156717</v>
      </c>
      <c r="E13" s="13">
        <v>110413</v>
      </c>
      <c r="F13" s="13">
        <v>141073</v>
      </c>
      <c r="G13" s="13">
        <v>228961</v>
      </c>
      <c r="H13" s="13">
        <v>107744</v>
      </c>
      <c r="I13" s="13">
        <v>24373</v>
      </c>
      <c r="J13" s="13">
        <v>64374</v>
      </c>
      <c r="K13" s="11">
        <f t="shared" si="4"/>
        <v>1104945</v>
      </c>
      <c r="L13" s="52"/>
      <c r="M13" s="53"/>
    </row>
    <row r="14" spans="1:12" ht="17.25" customHeight="1">
      <c r="A14" s="14" t="s">
        <v>20</v>
      </c>
      <c r="B14" s="13">
        <v>111089</v>
      </c>
      <c r="C14" s="13">
        <v>131375</v>
      </c>
      <c r="D14" s="13">
        <v>127343</v>
      </c>
      <c r="E14" s="13">
        <v>93100</v>
      </c>
      <c r="F14" s="13">
        <v>126194</v>
      </c>
      <c r="G14" s="13">
        <v>234498</v>
      </c>
      <c r="H14" s="13">
        <v>108634</v>
      </c>
      <c r="I14" s="13">
        <v>16114</v>
      </c>
      <c r="J14" s="13">
        <v>52877</v>
      </c>
      <c r="K14" s="11">
        <f t="shared" si="4"/>
        <v>1001224</v>
      </c>
      <c r="L14" s="52"/>
    </row>
    <row r="15" spans="1:11" ht="17.25" customHeight="1">
      <c r="A15" s="14" t="s">
        <v>21</v>
      </c>
      <c r="B15" s="13">
        <v>9741</v>
      </c>
      <c r="C15" s="13">
        <v>15182</v>
      </c>
      <c r="D15" s="13">
        <v>10082</v>
      </c>
      <c r="E15" s="13">
        <v>9053</v>
      </c>
      <c r="F15" s="13">
        <v>9893</v>
      </c>
      <c r="G15" s="13">
        <v>15009</v>
      </c>
      <c r="H15" s="13">
        <v>17330</v>
      </c>
      <c r="I15" s="13">
        <v>2574</v>
      </c>
      <c r="J15" s="13">
        <v>3307</v>
      </c>
      <c r="K15" s="11">
        <f t="shared" si="4"/>
        <v>92171</v>
      </c>
    </row>
    <row r="16" spans="1:11" ht="17.25" customHeight="1">
      <c r="A16" s="15" t="s">
        <v>93</v>
      </c>
      <c r="B16" s="13">
        <f>B17+B18+B19</f>
        <v>40531</v>
      </c>
      <c r="C16" s="13">
        <f aca="true" t="shared" si="5" ref="C16:J16">C17+C18+C19</f>
        <v>50281</v>
      </c>
      <c r="D16" s="13">
        <f t="shared" si="5"/>
        <v>50440</v>
      </c>
      <c r="E16" s="13">
        <f t="shared" si="5"/>
        <v>35176</v>
      </c>
      <c r="F16" s="13">
        <f t="shared" si="5"/>
        <v>54931</v>
      </c>
      <c r="G16" s="13">
        <f t="shared" si="5"/>
        <v>99973</v>
      </c>
      <c r="H16" s="13">
        <f t="shared" si="5"/>
        <v>36726</v>
      </c>
      <c r="I16" s="13">
        <f t="shared" si="5"/>
        <v>8014</v>
      </c>
      <c r="J16" s="13">
        <f t="shared" si="5"/>
        <v>21549</v>
      </c>
      <c r="K16" s="11">
        <f t="shared" si="4"/>
        <v>397621</v>
      </c>
    </row>
    <row r="17" spans="1:11" ht="17.25" customHeight="1">
      <c r="A17" s="14" t="s">
        <v>94</v>
      </c>
      <c r="B17" s="13">
        <v>25656</v>
      </c>
      <c r="C17" s="13">
        <v>34241</v>
      </c>
      <c r="D17" s="13">
        <v>31201</v>
      </c>
      <c r="E17" s="13">
        <v>22459</v>
      </c>
      <c r="F17" s="13">
        <v>36590</v>
      </c>
      <c r="G17" s="13">
        <v>63637</v>
      </c>
      <c r="H17" s="13">
        <v>25061</v>
      </c>
      <c r="I17" s="13">
        <v>5428</v>
      </c>
      <c r="J17" s="13">
        <v>12946</v>
      </c>
      <c r="K17" s="11">
        <f t="shared" si="4"/>
        <v>257219</v>
      </c>
    </row>
    <row r="18" spans="1:11" ht="17.25" customHeight="1">
      <c r="A18" s="14" t="s">
        <v>95</v>
      </c>
      <c r="B18" s="13">
        <v>14009</v>
      </c>
      <c r="C18" s="13">
        <v>14908</v>
      </c>
      <c r="D18" s="13">
        <v>18634</v>
      </c>
      <c r="E18" s="13">
        <v>12081</v>
      </c>
      <c r="F18" s="13">
        <v>17528</v>
      </c>
      <c r="G18" s="13">
        <v>35096</v>
      </c>
      <c r="H18" s="13">
        <v>10502</v>
      </c>
      <c r="I18" s="13">
        <v>2442</v>
      </c>
      <c r="J18" s="13">
        <v>8400</v>
      </c>
      <c r="K18" s="11">
        <f t="shared" si="4"/>
        <v>133600</v>
      </c>
    </row>
    <row r="19" spans="1:11" ht="17.25" customHeight="1">
      <c r="A19" s="14" t="s">
        <v>96</v>
      </c>
      <c r="B19" s="13">
        <v>866</v>
      </c>
      <c r="C19" s="13">
        <v>1132</v>
      </c>
      <c r="D19" s="13">
        <v>605</v>
      </c>
      <c r="E19" s="13">
        <v>636</v>
      </c>
      <c r="F19" s="13">
        <v>813</v>
      </c>
      <c r="G19" s="13">
        <v>1240</v>
      </c>
      <c r="H19" s="13">
        <v>1163</v>
      </c>
      <c r="I19" s="13">
        <v>144</v>
      </c>
      <c r="J19" s="13">
        <v>203</v>
      </c>
      <c r="K19" s="11">
        <f t="shared" si="4"/>
        <v>6802</v>
      </c>
    </row>
    <row r="20" spans="1:11" ht="17.25" customHeight="1">
      <c r="A20" s="16" t="s">
        <v>22</v>
      </c>
      <c r="B20" s="11">
        <f>+B21+B22+B23</f>
        <v>166102</v>
      </c>
      <c r="C20" s="11">
        <f aca="true" t="shared" si="6" ref="C20:J20">+C21+C22+C23</f>
        <v>185886</v>
      </c>
      <c r="D20" s="11">
        <f t="shared" si="6"/>
        <v>204681</v>
      </c>
      <c r="E20" s="11">
        <f t="shared" si="6"/>
        <v>133607</v>
      </c>
      <c r="F20" s="11">
        <f t="shared" si="6"/>
        <v>209050</v>
      </c>
      <c r="G20" s="11">
        <f t="shared" si="6"/>
        <v>394743</v>
      </c>
      <c r="H20" s="11">
        <f t="shared" si="6"/>
        <v>141559</v>
      </c>
      <c r="I20" s="11">
        <f t="shared" si="6"/>
        <v>32855</v>
      </c>
      <c r="J20" s="11">
        <f t="shared" si="6"/>
        <v>79219</v>
      </c>
      <c r="K20" s="11">
        <f t="shared" si="4"/>
        <v>1547702</v>
      </c>
    </row>
    <row r="21" spans="1:12" ht="17.25" customHeight="1">
      <c r="A21" s="12" t="s">
        <v>23</v>
      </c>
      <c r="B21" s="13">
        <v>89698</v>
      </c>
      <c r="C21" s="13">
        <v>110841</v>
      </c>
      <c r="D21" s="13">
        <v>123164</v>
      </c>
      <c r="E21" s="13">
        <v>78847</v>
      </c>
      <c r="F21" s="13">
        <v>119777</v>
      </c>
      <c r="G21" s="13">
        <v>207809</v>
      </c>
      <c r="H21" s="13">
        <v>80033</v>
      </c>
      <c r="I21" s="13">
        <v>20675</v>
      </c>
      <c r="J21" s="13">
        <v>46624</v>
      </c>
      <c r="K21" s="11">
        <f t="shared" si="4"/>
        <v>877468</v>
      </c>
      <c r="L21" s="52"/>
    </row>
    <row r="22" spans="1:12" ht="17.25" customHeight="1">
      <c r="A22" s="12" t="s">
        <v>24</v>
      </c>
      <c r="B22" s="13">
        <v>72179</v>
      </c>
      <c r="C22" s="13">
        <v>69907</v>
      </c>
      <c r="D22" s="13">
        <v>77554</v>
      </c>
      <c r="E22" s="13">
        <v>51671</v>
      </c>
      <c r="F22" s="13">
        <v>85264</v>
      </c>
      <c r="G22" s="13">
        <v>179808</v>
      </c>
      <c r="H22" s="13">
        <v>56102</v>
      </c>
      <c r="I22" s="13">
        <v>11271</v>
      </c>
      <c r="J22" s="13">
        <v>31211</v>
      </c>
      <c r="K22" s="11">
        <f t="shared" si="4"/>
        <v>634967</v>
      </c>
      <c r="L22" s="52"/>
    </row>
    <row r="23" spans="1:11" ht="17.25" customHeight="1">
      <c r="A23" s="12" t="s">
        <v>25</v>
      </c>
      <c r="B23" s="13">
        <v>4225</v>
      </c>
      <c r="C23" s="13">
        <v>5138</v>
      </c>
      <c r="D23" s="13">
        <v>3963</v>
      </c>
      <c r="E23" s="13">
        <v>3089</v>
      </c>
      <c r="F23" s="13">
        <v>4009</v>
      </c>
      <c r="G23" s="13">
        <v>7126</v>
      </c>
      <c r="H23" s="13">
        <v>5424</v>
      </c>
      <c r="I23" s="13">
        <v>909</v>
      </c>
      <c r="J23" s="13">
        <v>1384</v>
      </c>
      <c r="K23" s="11">
        <f t="shared" si="4"/>
        <v>35267</v>
      </c>
    </row>
    <row r="24" spans="1:11" ht="17.25" customHeight="1">
      <c r="A24" s="16" t="s">
        <v>26</v>
      </c>
      <c r="B24" s="13">
        <f>+B25+B26</f>
        <v>157388</v>
      </c>
      <c r="C24" s="13">
        <f aca="true" t="shared" si="7" ref="C24:J24">+C25+C26</f>
        <v>213663</v>
      </c>
      <c r="D24" s="13">
        <f t="shared" si="7"/>
        <v>225854</v>
      </c>
      <c r="E24" s="13">
        <f t="shared" si="7"/>
        <v>144994</v>
      </c>
      <c r="F24" s="13">
        <f t="shared" si="7"/>
        <v>178608</v>
      </c>
      <c r="G24" s="13">
        <f t="shared" si="7"/>
        <v>253678</v>
      </c>
      <c r="H24" s="13">
        <f t="shared" si="7"/>
        <v>125087</v>
      </c>
      <c r="I24" s="13">
        <f t="shared" si="7"/>
        <v>38362</v>
      </c>
      <c r="J24" s="13">
        <f t="shared" si="7"/>
        <v>100124</v>
      </c>
      <c r="K24" s="11">
        <f t="shared" si="4"/>
        <v>1437758</v>
      </c>
    </row>
    <row r="25" spans="1:12" ht="17.25" customHeight="1">
      <c r="A25" s="12" t="s">
        <v>115</v>
      </c>
      <c r="B25" s="13">
        <v>70705</v>
      </c>
      <c r="C25" s="13">
        <v>106073</v>
      </c>
      <c r="D25" s="13">
        <v>119613</v>
      </c>
      <c r="E25" s="13">
        <v>76607</v>
      </c>
      <c r="F25" s="13">
        <v>88378</v>
      </c>
      <c r="G25" s="13">
        <v>118581</v>
      </c>
      <c r="H25" s="13">
        <v>59302</v>
      </c>
      <c r="I25" s="13">
        <v>22268</v>
      </c>
      <c r="J25" s="13">
        <v>50208</v>
      </c>
      <c r="K25" s="11">
        <f t="shared" si="4"/>
        <v>711735</v>
      </c>
      <c r="L25" s="52"/>
    </row>
    <row r="26" spans="1:12" ht="17.25" customHeight="1">
      <c r="A26" s="12" t="s">
        <v>116</v>
      </c>
      <c r="B26" s="13">
        <v>86683</v>
      </c>
      <c r="C26" s="13">
        <v>107590</v>
      </c>
      <c r="D26" s="13">
        <v>106241</v>
      </c>
      <c r="E26" s="13">
        <v>68387</v>
      </c>
      <c r="F26" s="13">
        <v>90230</v>
      </c>
      <c r="G26" s="13">
        <v>135097</v>
      </c>
      <c r="H26" s="13">
        <v>65785</v>
      </c>
      <c r="I26" s="13">
        <v>16094</v>
      </c>
      <c r="J26" s="13">
        <v>49916</v>
      </c>
      <c r="K26" s="11">
        <f t="shared" si="4"/>
        <v>726023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9614</v>
      </c>
      <c r="I27" s="11">
        <v>0</v>
      </c>
      <c r="J27" s="11">
        <v>0</v>
      </c>
      <c r="K27" s="11">
        <f t="shared" si="4"/>
        <v>9614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3971.88</v>
      </c>
      <c r="I35" s="19">
        <v>0</v>
      </c>
      <c r="J35" s="19">
        <v>0</v>
      </c>
      <c r="K35" s="23">
        <f>SUM(B35:J35)</f>
        <v>3971.88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1786375.53</v>
      </c>
      <c r="C47" s="22">
        <f aca="true" t="shared" si="12" ref="C47:H47">+C48+C57</f>
        <v>2526804.4500000007</v>
      </c>
      <c r="D47" s="22">
        <f t="shared" si="12"/>
        <v>2892714.3499999996</v>
      </c>
      <c r="E47" s="22">
        <f t="shared" si="12"/>
        <v>1692736.9099999997</v>
      </c>
      <c r="F47" s="22">
        <f t="shared" si="12"/>
        <v>2260674.93</v>
      </c>
      <c r="G47" s="22">
        <f t="shared" si="12"/>
        <v>3208018.5600000005</v>
      </c>
      <c r="H47" s="22">
        <f t="shared" si="12"/>
        <v>1722380.14</v>
      </c>
      <c r="I47" s="22">
        <f>+I48+I57</f>
        <v>661290.84</v>
      </c>
      <c r="J47" s="22">
        <f>+J48+J57</f>
        <v>1028232.37</v>
      </c>
      <c r="K47" s="22">
        <f>SUM(B47:J47)</f>
        <v>17779228.080000002</v>
      </c>
    </row>
    <row r="48" spans="1:11" ht="17.25" customHeight="1">
      <c r="A48" s="16" t="s">
        <v>108</v>
      </c>
      <c r="B48" s="23">
        <f>SUM(B49:B56)</f>
        <v>1767737.94</v>
      </c>
      <c r="C48" s="23">
        <f aca="true" t="shared" si="13" ref="C48:J48">SUM(C49:C56)</f>
        <v>2503335.2700000005</v>
      </c>
      <c r="D48" s="23">
        <f t="shared" si="13"/>
        <v>2867302.9499999997</v>
      </c>
      <c r="E48" s="23">
        <f t="shared" si="13"/>
        <v>1670377.9899999998</v>
      </c>
      <c r="F48" s="23">
        <f t="shared" si="13"/>
        <v>2237221.69</v>
      </c>
      <c r="G48" s="23">
        <f t="shared" si="13"/>
        <v>3178502.9400000004</v>
      </c>
      <c r="H48" s="23">
        <f t="shared" si="13"/>
        <v>1702443.96</v>
      </c>
      <c r="I48" s="23">
        <f t="shared" si="13"/>
        <v>661290.84</v>
      </c>
      <c r="J48" s="23">
        <f t="shared" si="13"/>
        <v>1014252.55</v>
      </c>
      <c r="K48" s="23">
        <f aca="true" t="shared" si="14" ref="K48:K57">SUM(B48:J48)</f>
        <v>17602466.130000003</v>
      </c>
    </row>
    <row r="49" spans="1:11" ht="17.25" customHeight="1">
      <c r="A49" s="34" t="s">
        <v>43</v>
      </c>
      <c r="B49" s="23">
        <f aca="true" t="shared" si="15" ref="B49:H49">ROUND(B30*B7,2)</f>
        <v>1766698.43</v>
      </c>
      <c r="C49" s="23">
        <f t="shared" si="15"/>
        <v>2495956.77</v>
      </c>
      <c r="D49" s="23">
        <f t="shared" si="15"/>
        <v>2865010.53</v>
      </c>
      <c r="E49" s="23">
        <f t="shared" si="15"/>
        <v>1669501.91</v>
      </c>
      <c r="F49" s="23">
        <f t="shared" si="15"/>
        <v>2235507.15</v>
      </c>
      <c r="G49" s="23">
        <f t="shared" si="15"/>
        <v>3176056.41</v>
      </c>
      <c r="H49" s="23">
        <f t="shared" si="15"/>
        <v>1697496.76</v>
      </c>
      <c r="I49" s="23">
        <f>ROUND(I30*I7,2)</f>
        <v>660225.12</v>
      </c>
      <c r="J49" s="23">
        <f>ROUND(J30*J7,2)</f>
        <v>1012035.51</v>
      </c>
      <c r="K49" s="23">
        <f t="shared" si="14"/>
        <v>17578488.59</v>
      </c>
    </row>
    <row r="50" spans="1:11" ht="17.25" customHeight="1">
      <c r="A50" s="34" t="s">
        <v>44</v>
      </c>
      <c r="B50" s="19">
        <v>0</v>
      </c>
      <c r="C50" s="23">
        <f>ROUND(C31*C7,2)</f>
        <v>5547.97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5547.97</v>
      </c>
    </row>
    <row r="51" spans="1:11" ht="17.25" customHeight="1">
      <c r="A51" s="66" t="s">
        <v>104</v>
      </c>
      <c r="B51" s="67">
        <f aca="true" t="shared" si="16" ref="B51:H51">ROUND(B32*B7,2)</f>
        <v>-3052.17</v>
      </c>
      <c r="C51" s="67">
        <f t="shared" si="16"/>
        <v>-3943.19</v>
      </c>
      <c r="D51" s="67">
        <f t="shared" si="16"/>
        <v>-4093.34</v>
      </c>
      <c r="E51" s="67">
        <f t="shared" si="16"/>
        <v>-2569.32</v>
      </c>
      <c r="F51" s="67">
        <f t="shared" si="16"/>
        <v>-3566.98</v>
      </c>
      <c r="G51" s="67">
        <f t="shared" si="16"/>
        <v>-4983.55</v>
      </c>
      <c r="H51" s="67">
        <f t="shared" si="16"/>
        <v>-2739.72</v>
      </c>
      <c r="I51" s="19">
        <v>0</v>
      </c>
      <c r="J51" s="19">
        <v>0</v>
      </c>
      <c r="K51" s="67">
        <f>SUM(B51:J51)</f>
        <v>-24948.27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3971.88</v>
      </c>
      <c r="I53" s="31">
        <f>+I35</f>
        <v>0</v>
      </c>
      <c r="J53" s="31">
        <f>+J35</f>
        <v>0</v>
      </c>
      <c r="K53" s="23">
        <f t="shared" si="14"/>
        <v>3971.88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18637.59</v>
      </c>
      <c r="C57" s="36">
        <v>23469.18</v>
      </c>
      <c r="D57" s="36">
        <v>25411.4</v>
      </c>
      <c r="E57" s="36">
        <v>22358.92</v>
      </c>
      <c r="F57" s="36">
        <v>23453.24</v>
      </c>
      <c r="G57" s="36">
        <v>29515.62</v>
      </c>
      <c r="H57" s="36">
        <v>19936.18</v>
      </c>
      <c r="I57" s="19">
        <v>0</v>
      </c>
      <c r="J57" s="36">
        <v>13979.82</v>
      </c>
      <c r="K57" s="36">
        <f t="shared" si="14"/>
        <v>176761.95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-196430.5</v>
      </c>
      <c r="C61" s="35">
        <f t="shared" si="17"/>
        <v>-215277.51999999996</v>
      </c>
      <c r="D61" s="35">
        <f t="shared" si="17"/>
        <v>-203802.33999999997</v>
      </c>
      <c r="E61" s="35">
        <f t="shared" si="17"/>
        <v>-248211.18</v>
      </c>
      <c r="F61" s="35">
        <f t="shared" si="17"/>
        <v>-244002.64</v>
      </c>
      <c r="G61" s="35">
        <f t="shared" si="17"/>
        <v>-284624.43</v>
      </c>
      <c r="H61" s="35">
        <f t="shared" si="17"/>
        <v>-198886.31</v>
      </c>
      <c r="I61" s="35">
        <f t="shared" si="17"/>
        <v>-98837.17000000001</v>
      </c>
      <c r="J61" s="35">
        <f t="shared" si="17"/>
        <v>-70860.42</v>
      </c>
      <c r="K61" s="35">
        <f>SUM(B61:J61)</f>
        <v>-1760932.5099999995</v>
      </c>
    </row>
    <row r="62" spans="1:11" ht="18.75" customHeight="1">
      <c r="A62" s="16" t="s">
        <v>74</v>
      </c>
      <c r="B62" s="35">
        <f aca="true" t="shared" si="18" ref="B62:J62">B63+B64+B65+B66+B67+B68</f>
        <v>-183181.37</v>
      </c>
      <c r="C62" s="35">
        <f t="shared" si="18"/>
        <v>-195967.40999999997</v>
      </c>
      <c r="D62" s="35">
        <f t="shared" si="18"/>
        <v>-183546.37999999998</v>
      </c>
      <c r="E62" s="35">
        <f t="shared" si="18"/>
        <v>-235460.75</v>
      </c>
      <c r="F62" s="35">
        <f t="shared" si="18"/>
        <v>-226100.25</v>
      </c>
      <c r="G62" s="35">
        <f t="shared" si="18"/>
        <v>-257417.96</v>
      </c>
      <c r="H62" s="35">
        <f t="shared" si="18"/>
        <v>-185812.4</v>
      </c>
      <c r="I62" s="35">
        <f t="shared" si="18"/>
        <v>-31965.6</v>
      </c>
      <c r="J62" s="35">
        <f t="shared" si="18"/>
        <v>-61385.2</v>
      </c>
      <c r="K62" s="35">
        <f aca="true" t="shared" si="19" ref="K62:K91">SUM(B62:J62)</f>
        <v>-1560837.3199999998</v>
      </c>
    </row>
    <row r="63" spans="1:11" ht="18.75" customHeight="1">
      <c r="A63" s="12" t="s">
        <v>75</v>
      </c>
      <c r="B63" s="35">
        <f>-ROUND(B9*$D$3,2)</f>
        <v>-143347.4</v>
      </c>
      <c r="C63" s="35">
        <f aca="true" t="shared" si="20" ref="C63:J63">-ROUND(C9*$D$3,2)</f>
        <v>-191330</v>
      </c>
      <c r="D63" s="35">
        <f t="shared" si="20"/>
        <v>-165493.8</v>
      </c>
      <c r="E63" s="35">
        <f t="shared" si="20"/>
        <v>-131438.2</v>
      </c>
      <c r="F63" s="35">
        <f t="shared" si="20"/>
        <v>-148891.6</v>
      </c>
      <c r="G63" s="35">
        <f t="shared" si="20"/>
        <v>-193693.6</v>
      </c>
      <c r="H63" s="35">
        <f t="shared" si="20"/>
        <v>-185812.4</v>
      </c>
      <c r="I63" s="35">
        <f t="shared" si="20"/>
        <v>-31965.6</v>
      </c>
      <c r="J63" s="35">
        <f t="shared" si="20"/>
        <v>-61385.2</v>
      </c>
      <c r="K63" s="35">
        <f t="shared" si="19"/>
        <v>-1253357.8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-661.2</v>
      </c>
      <c r="C65" s="35">
        <v>-163.4</v>
      </c>
      <c r="D65" s="35">
        <v>-133</v>
      </c>
      <c r="E65" s="35">
        <v>-714.4</v>
      </c>
      <c r="F65" s="35">
        <v>-410.4</v>
      </c>
      <c r="G65" s="35">
        <v>-266</v>
      </c>
      <c r="H65" s="19">
        <v>0</v>
      </c>
      <c r="I65" s="19">
        <v>0</v>
      </c>
      <c r="J65" s="19">
        <v>0</v>
      </c>
      <c r="K65" s="35">
        <f t="shared" si="19"/>
        <v>-2348.4</v>
      </c>
    </row>
    <row r="66" spans="1:11" ht="18.75" customHeight="1">
      <c r="A66" s="12" t="s">
        <v>105</v>
      </c>
      <c r="B66" s="35">
        <v>-4639.8</v>
      </c>
      <c r="C66" s="35">
        <v>-1694.8</v>
      </c>
      <c r="D66" s="35">
        <v>-1702.4</v>
      </c>
      <c r="E66" s="35">
        <v>-3268</v>
      </c>
      <c r="F66" s="35">
        <v>-1862</v>
      </c>
      <c r="G66" s="35">
        <v>-1835.4</v>
      </c>
      <c r="H66" s="19">
        <v>0</v>
      </c>
      <c r="I66" s="19">
        <v>0</v>
      </c>
      <c r="J66" s="19">
        <v>0</v>
      </c>
      <c r="K66" s="35">
        <f t="shared" si="19"/>
        <v>-15002.4</v>
      </c>
    </row>
    <row r="67" spans="1:11" ht="18.75" customHeight="1">
      <c r="A67" s="12" t="s">
        <v>52</v>
      </c>
      <c r="B67" s="35">
        <v>-34532.97</v>
      </c>
      <c r="C67" s="35">
        <v>-2779.21</v>
      </c>
      <c r="D67" s="35">
        <v>-16217.18</v>
      </c>
      <c r="E67" s="35">
        <v>-100040.15</v>
      </c>
      <c r="F67" s="35">
        <v>-74936.25</v>
      </c>
      <c r="G67" s="35">
        <v>-61622.96</v>
      </c>
      <c r="H67" s="19">
        <v>0</v>
      </c>
      <c r="I67" s="19">
        <v>0</v>
      </c>
      <c r="J67" s="19">
        <v>0</v>
      </c>
      <c r="K67" s="35">
        <f t="shared" si="19"/>
        <v>-290128.72000000003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-13249.13</v>
      </c>
      <c r="C69" s="67">
        <f t="shared" si="21"/>
        <v>-19310.11</v>
      </c>
      <c r="D69" s="67">
        <f t="shared" si="21"/>
        <v>-20255.96</v>
      </c>
      <c r="E69" s="67">
        <f t="shared" si="21"/>
        <v>-12750.43</v>
      </c>
      <c r="F69" s="67">
        <f t="shared" si="21"/>
        <v>-17902.390000000003</v>
      </c>
      <c r="G69" s="67">
        <f t="shared" si="21"/>
        <v>-27206.47</v>
      </c>
      <c r="H69" s="67">
        <f t="shared" si="21"/>
        <v>-13073.91</v>
      </c>
      <c r="I69" s="67">
        <f t="shared" si="21"/>
        <v>-66871.57</v>
      </c>
      <c r="J69" s="67">
        <f t="shared" si="21"/>
        <v>-9475.22</v>
      </c>
      <c r="K69" s="67">
        <f t="shared" si="19"/>
        <v>-200095.19000000003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1589945.03</v>
      </c>
      <c r="C104" s="24">
        <f t="shared" si="22"/>
        <v>2311526.9300000006</v>
      </c>
      <c r="D104" s="24">
        <f t="shared" si="22"/>
        <v>2688912.01</v>
      </c>
      <c r="E104" s="24">
        <f t="shared" si="22"/>
        <v>1444525.7299999997</v>
      </c>
      <c r="F104" s="24">
        <f t="shared" si="22"/>
        <v>2016672.29</v>
      </c>
      <c r="G104" s="24">
        <f t="shared" si="22"/>
        <v>2923394.1300000004</v>
      </c>
      <c r="H104" s="24">
        <f t="shared" si="22"/>
        <v>1523493.83</v>
      </c>
      <c r="I104" s="24">
        <f>+I105+I106</f>
        <v>562453.6699999999</v>
      </c>
      <c r="J104" s="24">
        <f>+J105+J106</f>
        <v>957371.9500000001</v>
      </c>
      <c r="K104" s="48">
        <f>SUM(B104:J104)</f>
        <v>16018295.57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1571307.44</v>
      </c>
      <c r="C105" s="24">
        <f t="shared" si="23"/>
        <v>2288057.7500000005</v>
      </c>
      <c r="D105" s="24">
        <f t="shared" si="23"/>
        <v>2663500.61</v>
      </c>
      <c r="E105" s="24">
        <f t="shared" si="23"/>
        <v>1422166.8099999998</v>
      </c>
      <c r="F105" s="24">
        <f t="shared" si="23"/>
        <v>1993219.05</v>
      </c>
      <c r="G105" s="24">
        <f t="shared" si="23"/>
        <v>2893878.5100000002</v>
      </c>
      <c r="H105" s="24">
        <f t="shared" si="23"/>
        <v>1503557.6500000001</v>
      </c>
      <c r="I105" s="24">
        <f t="shared" si="23"/>
        <v>562453.6699999999</v>
      </c>
      <c r="J105" s="24">
        <f t="shared" si="23"/>
        <v>943392.1300000001</v>
      </c>
      <c r="K105" s="48">
        <f>SUM(B105:J105)</f>
        <v>15841533.620000001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18637.59</v>
      </c>
      <c r="C106" s="24">
        <f t="shared" si="24"/>
        <v>23469.18</v>
      </c>
      <c r="D106" s="24">
        <f t="shared" si="24"/>
        <v>25411.4</v>
      </c>
      <c r="E106" s="24">
        <f t="shared" si="24"/>
        <v>22358.92</v>
      </c>
      <c r="F106" s="24">
        <f t="shared" si="24"/>
        <v>23453.24</v>
      </c>
      <c r="G106" s="24">
        <f t="shared" si="24"/>
        <v>29515.62</v>
      </c>
      <c r="H106" s="24">
        <f t="shared" si="24"/>
        <v>19936.18</v>
      </c>
      <c r="I106" s="19">
        <f t="shared" si="24"/>
        <v>0</v>
      </c>
      <c r="J106" s="24">
        <f t="shared" si="24"/>
        <v>13979.82</v>
      </c>
      <c r="K106" s="48">
        <f>SUM(B106:J106)</f>
        <v>176761.95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16018295.57</v>
      </c>
      <c r="L112" s="54"/>
    </row>
    <row r="113" spans="1:11" ht="18.75" customHeight="1">
      <c r="A113" s="26" t="s">
        <v>70</v>
      </c>
      <c r="B113" s="27">
        <v>210624.85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210624.85</v>
      </c>
    </row>
    <row r="114" spans="1:11" ht="18.75" customHeight="1">
      <c r="A114" s="26" t="s">
        <v>71</v>
      </c>
      <c r="B114" s="27">
        <v>1379320.18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1379320.18</v>
      </c>
    </row>
    <row r="115" spans="1:11" ht="18.75" customHeight="1">
      <c r="A115" s="26" t="s">
        <v>72</v>
      </c>
      <c r="B115" s="40">
        <v>0</v>
      </c>
      <c r="C115" s="27">
        <f>+C104</f>
        <v>2311526.9300000006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2311526.9300000006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2688912.01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2688912.01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1300073.16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1300073.16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144452.57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144452.57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388488.36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388488.36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719923.98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719923.98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100208.95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100208.95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808051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808051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857189.1</v>
      </c>
      <c r="H123" s="40">
        <v>0</v>
      </c>
      <c r="I123" s="40">
        <v>0</v>
      </c>
      <c r="J123" s="40">
        <v>0</v>
      </c>
      <c r="K123" s="41">
        <f t="shared" si="25"/>
        <v>857189.1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67140.75</v>
      </c>
      <c r="H124" s="40">
        <v>0</v>
      </c>
      <c r="I124" s="40">
        <v>0</v>
      </c>
      <c r="J124" s="40">
        <v>0</v>
      </c>
      <c r="K124" s="41">
        <f t="shared" si="25"/>
        <v>67140.75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422796.82</v>
      </c>
      <c r="H125" s="40">
        <v>0</v>
      </c>
      <c r="I125" s="40">
        <v>0</v>
      </c>
      <c r="J125" s="40">
        <v>0</v>
      </c>
      <c r="K125" s="41">
        <f t="shared" si="25"/>
        <v>422796.82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415240.98</v>
      </c>
      <c r="H126" s="40">
        <v>0</v>
      </c>
      <c r="I126" s="40">
        <v>0</v>
      </c>
      <c r="J126" s="40">
        <v>0</v>
      </c>
      <c r="K126" s="41">
        <f t="shared" si="25"/>
        <v>415240.98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1161026.48</v>
      </c>
      <c r="H127" s="40">
        <v>0</v>
      </c>
      <c r="I127" s="40">
        <v>0</v>
      </c>
      <c r="J127" s="40">
        <v>0</v>
      </c>
      <c r="K127" s="41">
        <f t="shared" si="25"/>
        <v>1161026.48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540194.52</v>
      </c>
      <c r="I128" s="40">
        <v>0</v>
      </c>
      <c r="J128" s="40">
        <v>0</v>
      </c>
      <c r="K128" s="41">
        <f t="shared" si="25"/>
        <v>540194.52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983299.31</v>
      </c>
      <c r="I129" s="40">
        <v>0</v>
      </c>
      <c r="J129" s="40">
        <v>0</v>
      </c>
      <c r="K129" s="41">
        <f t="shared" si="25"/>
        <v>983299.31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562453.67</v>
      </c>
      <c r="J130" s="40">
        <v>0</v>
      </c>
      <c r="K130" s="41">
        <f t="shared" si="25"/>
        <v>562453.67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957371.95</v>
      </c>
      <c r="K131" s="44">
        <f t="shared" si="25"/>
        <v>957371.95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2017-03-23T19:08:08Z</dcterms:modified>
  <cp:category/>
  <cp:version/>
  <cp:contentType/>
  <cp:contentStatus/>
</cp:coreProperties>
</file>