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<sst xmlns="http://schemas.openxmlformats.org/spreadsheetml/2006/main" count="135" uniqueCount="135">
  <si>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</si>
  <si>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</si>
  <si>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</si>
  <si>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</si>
  <si>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</si>
  <si>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</si>
  <si>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</si>
  <si>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</si>
  <si>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</si>
  <si>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</si>
  <si>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</si>
  <si>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</si>
  <si>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</si>
  <si>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</si>
  <si>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</si>
  <si>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</si>
  <si>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</si>
  <si>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</si>
  <si>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</si>
  <si>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</si>
  <si>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</si>
  <si>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</si>
  <si>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</si>
  <si>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</si>
  <si>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</si>
  <si>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</si>
  <si>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</si>
  <si>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</si>
  <si>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</si>
  <si>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</si>
  <si>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</si>
  <si>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</si>
  <si>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</si>
  <si>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</si>
  <si>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</si>
  <si>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</si>
  <si>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</si>
  <si>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</si>
  <si>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</si>
  <si>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</si>
  <si>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</si>
  <si>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</si>
  <si>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</si>
  <si>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</si>
  <si>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</si>
  <si>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</si>
  <si>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</si>
  <si>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</si>
  <si>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</si>
  <si>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</si>
  <si>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</si>
  <si>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</si>
  <si>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</si>
  <si>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</si>
  <si>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</si>
  <si>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</si>
  <si>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</si>
  <si>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</si>
  <si>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</si>
  <si>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</si>
  <si>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</si>
  <si>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</si>
  <si>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</si>
  <si>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</si>
  <si>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</si>
  <si>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</si>
  <si>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</si>
  <si>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</si>
  <si>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</si>
  <si>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</si>
  <si>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</si>
  <si>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</si>
  <si>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</si>
  <si>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</si>
  <si>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</si>
  <si>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</si>
  <si>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</si>
  <si>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</si>
  <si>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</si>
  <si>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</si>
  <si>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</si>
  <si>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</si>
  <si>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</si>
  <si>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</si>
  <si>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</si>
  <si>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</si>
  <si>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</si>
  <si>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</si>
  <si>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</si>
  <si>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</si>
  <si>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</si>
  <si>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</si>
  <si>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</si>
  <si>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</si>
  <si>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</si>
  <si>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</si>
  <si>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</si>
  <si>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</si>
  <si>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</si>
  <si>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</si>
  <si>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</si>
  <si>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</si>
  <si>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</si>
  <si>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</si>
  <si>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</si>
  <si>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</si>
  <si>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</si>
  <si>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</si>
  <si>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</si>
  <si>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</si>
  <si>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</si>
  <si>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</si>
  <si>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</si>
  <si>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</si>
  <si>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</si>
  <si>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</si>
  <si>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</si>
  <si>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</si>
  <si>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</si>
  <si>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</si>
  <si>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</si>
  <si>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</si>
  <si>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</si>
  <si>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</si>
  <si>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</si>
  <si>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</si>
  <si>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</si>
  <si>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</si>
  <si>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</si>
  <si>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</si>
  <si>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</si>
  <si>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</si>
  <si>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</si>
  <si>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</si>
  <si>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13/03/17 - VENCIMENTO 23/03/17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</si>
</sst>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85" t="s">
        <v>78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1">
      <c r="A2" s="77" t="s">
        <v>134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617099</v>
      </c>
      <c r="C7" s="9">
        <f t="shared" si="0"/>
        <v>787001</v>
      </c>
      <c r="D7" s="9">
        <f t="shared" si="0"/>
        <v>799844</v>
      </c>
      <c r="E7" s="9">
        <f t="shared" si="0"/>
        <v>542149</v>
      </c>
      <c r="F7" s="9">
        <f t="shared" si="0"/>
        <v>744308</v>
      </c>
      <c r="G7" s="9">
        <f t="shared" si="0"/>
        <v>1252212</v>
      </c>
      <c r="H7" s="9">
        <f t="shared" si="0"/>
        <v>576933</v>
      </c>
      <c r="I7" s="9">
        <f t="shared" si="0"/>
        <v>128385</v>
      </c>
      <c r="J7" s="9">
        <f t="shared" si="0"/>
        <v>336621</v>
      </c>
      <c r="K7" s="9">
        <f t="shared" si="0"/>
        <v>5784552</v>
      </c>
      <c r="L7" s="52"/>
    </row>
    <row r="8" spans="1:11" ht="17.25" customHeight="1">
      <c r="A8" s="10" t="s">
        <v>97</v>
      </c>
      <c r="B8" s="11">
        <f>B9+B12+B16</f>
        <v>305797</v>
      </c>
      <c r="C8" s="11">
        <f aca="true" t="shared" si="1" ref="C8:J8">C9+C12+C16</f>
        <v>398904</v>
      </c>
      <c r="D8" s="11">
        <f t="shared" si="1"/>
        <v>381392</v>
      </c>
      <c r="E8" s="11">
        <f t="shared" si="1"/>
        <v>273968</v>
      </c>
      <c r="F8" s="11">
        <f t="shared" si="1"/>
        <v>365093</v>
      </c>
      <c r="G8" s="11">
        <f t="shared" si="1"/>
        <v>618840</v>
      </c>
      <c r="H8" s="11">
        <f t="shared" si="1"/>
        <v>310070</v>
      </c>
      <c r="I8" s="11">
        <f t="shared" si="1"/>
        <v>58160</v>
      </c>
      <c r="J8" s="11">
        <f t="shared" si="1"/>
        <v>158341</v>
      </c>
      <c r="K8" s="11">
        <f>SUM(B8:J8)</f>
        <v>2870565</v>
      </c>
    </row>
    <row r="9" spans="1:11" ht="17.25" customHeight="1">
      <c r="A9" s="15" t="s">
        <v>16</v>
      </c>
      <c r="B9" s="13">
        <f>+B10+B11</f>
        <v>39677</v>
      </c>
      <c r="C9" s="13">
        <f aca="true" t="shared" si="2" ref="C9:J9">+C10+C11</f>
        <v>54757</v>
      </c>
      <c r="D9" s="13">
        <f t="shared" si="2"/>
        <v>47580</v>
      </c>
      <c r="E9" s="13">
        <f t="shared" si="2"/>
        <v>36194</v>
      </c>
      <c r="F9" s="13">
        <f t="shared" si="2"/>
        <v>41962</v>
      </c>
      <c r="G9" s="13">
        <f t="shared" si="2"/>
        <v>55740</v>
      </c>
      <c r="H9" s="13">
        <f t="shared" si="2"/>
        <v>50065</v>
      </c>
      <c r="I9" s="13">
        <f t="shared" si="2"/>
        <v>8847</v>
      </c>
      <c r="J9" s="13">
        <f t="shared" si="2"/>
        <v>18234</v>
      </c>
      <c r="K9" s="11">
        <f>SUM(B9:J9)</f>
        <v>353056</v>
      </c>
    </row>
    <row r="10" spans="1:11" ht="17.25" customHeight="1">
      <c r="A10" s="29" t="s">
        <v>17</v>
      </c>
      <c r="B10" s="13">
        <v>39677</v>
      </c>
      <c r="C10" s="13">
        <v>54757</v>
      </c>
      <c r="D10" s="13">
        <v>47580</v>
      </c>
      <c r="E10" s="13">
        <v>36194</v>
      </c>
      <c r="F10" s="13">
        <v>41962</v>
      </c>
      <c r="G10" s="13">
        <v>55740</v>
      </c>
      <c r="H10" s="13">
        <v>50065</v>
      </c>
      <c r="I10" s="13">
        <v>8847</v>
      </c>
      <c r="J10" s="13">
        <v>18234</v>
      </c>
      <c r="K10" s="11">
        <f>SUM(B10:J10)</f>
        <v>353056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226769</v>
      </c>
      <c r="C12" s="17">
        <f t="shared" si="3"/>
        <v>295712</v>
      </c>
      <c r="D12" s="17">
        <f t="shared" si="3"/>
        <v>285100</v>
      </c>
      <c r="E12" s="17">
        <f t="shared" si="3"/>
        <v>204175</v>
      </c>
      <c r="F12" s="17">
        <f t="shared" si="3"/>
        <v>270260</v>
      </c>
      <c r="G12" s="17">
        <f t="shared" si="3"/>
        <v>467426</v>
      </c>
      <c r="H12" s="17">
        <f t="shared" si="3"/>
        <v>224863</v>
      </c>
      <c r="I12" s="17">
        <f t="shared" si="3"/>
        <v>41592</v>
      </c>
      <c r="J12" s="17">
        <f t="shared" si="3"/>
        <v>118637</v>
      </c>
      <c r="K12" s="11">
        <f aca="true" t="shared" si="4" ref="K12:K27">SUM(B12:J12)</f>
        <v>2134534</v>
      </c>
    </row>
    <row r="13" spans="1:13" ht="17.25" customHeight="1">
      <c r="A13" s="14" t="s">
        <v>19</v>
      </c>
      <c r="B13" s="13">
        <v>108744</v>
      </c>
      <c r="C13" s="13">
        <v>152323</v>
      </c>
      <c r="D13" s="13">
        <v>150950</v>
      </c>
      <c r="E13" s="13">
        <v>104979</v>
      </c>
      <c r="F13" s="13">
        <v>136681</v>
      </c>
      <c r="G13" s="13">
        <v>223151</v>
      </c>
      <c r="H13" s="13">
        <v>102965</v>
      </c>
      <c r="I13" s="13">
        <v>23400</v>
      </c>
      <c r="J13" s="13">
        <v>62779</v>
      </c>
      <c r="K13" s="11">
        <f t="shared" si="4"/>
        <v>1065972</v>
      </c>
      <c r="L13" s="52"/>
      <c r="M13" s="53"/>
    </row>
    <row r="14" spans="1:12" ht="17.25" customHeight="1">
      <c r="A14" s="14" t="s">
        <v>20</v>
      </c>
      <c r="B14" s="13">
        <v>108668</v>
      </c>
      <c r="C14" s="13">
        <v>129028</v>
      </c>
      <c r="D14" s="13">
        <v>124503</v>
      </c>
      <c r="E14" s="13">
        <v>90701</v>
      </c>
      <c r="F14" s="13">
        <v>124458</v>
      </c>
      <c r="G14" s="13">
        <v>229651</v>
      </c>
      <c r="H14" s="13">
        <v>105428</v>
      </c>
      <c r="I14" s="13">
        <v>15741</v>
      </c>
      <c r="J14" s="13">
        <v>52641</v>
      </c>
      <c r="K14" s="11">
        <f t="shared" si="4"/>
        <v>980819</v>
      </c>
      <c r="L14" s="52"/>
    </row>
    <row r="15" spans="1:11" ht="17.25" customHeight="1">
      <c r="A15" s="14" t="s">
        <v>21</v>
      </c>
      <c r="B15" s="13">
        <v>9357</v>
      </c>
      <c r="C15" s="13">
        <v>14361</v>
      </c>
      <c r="D15" s="13">
        <v>9647</v>
      </c>
      <c r="E15" s="13">
        <v>8495</v>
      </c>
      <c r="F15" s="13">
        <v>9121</v>
      </c>
      <c r="G15" s="13">
        <v>14624</v>
      </c>
      <c r="H15" s="13">
        <v>16470</v>
      </c>
      <c r="I15" s="13">
        <v>2451</v>
      </c>
      <c r="J15" s="13">
        <v>3217</v>
      </c>
      <c r="K15" s="11">
        <f t="shared" si="4"/>
        <v>87743</v>
      </c>
    </row>
    <row r="16" spans="1:11" ht="17.25" customHeight="1">
      <c r="A16" s="15" t="s">
        <v>93</v>
      </c>
      <c r="B16" s="13">
        <f>B17+B18+B19</f>
        <v>39351</v>
      </c>
      <c r="C16" s="13">
        <f aca="true" t="shared" si="5" ref="C16:J16">C17+C18+C19</f>
        <v>48435</v>
      </c>
      <c r="D16" s="13">
        <f t="shared" si="5"/>
        <v>48712</v>
      </c>
      <c r="E16" s="13">
        <f t="shared" si="5"/>
        <v>33599</v>
      </c>
      <c r="F16" s="13">
        <f t="shared" si="5"/>
        <v>52871</v>
      </c>
      <c r="G16" s="13">
        <f t="shared" si="5"/>
        <v>95674</v>
      </c>
      <c r="H16" s="13">
        <f t="shared" si="5"/>
        <v>35142</v>
      </c>
      <c r="I16" s="13">
        <f t="shared" si="5"/>
        <v>7721</v>
      </c>
      <c r="J16" s="13">
        <f t="shared" si="5"/>
        <v>21470</v>
      </c>
      <c r="K16" s="11">
        <f t="shared" si="4"/>
        <v>382975</v>
      </c>
    </row>
    <row r="17" spans="1:11" ht="17.25" customHeight="1">
      <c r="A17" s="14" t="s">
        <v>94</v>
      </c>
      <c r="B17" s="13">
        <v>24891</v>
      </c>
      <c r="C17" s="13">
        <v>33050</v>
      </c>
      <c r="D17" s="13">
        <v>30197</v>
      </c>
      <c r="E17" s="13">
        <v>21623</v>
      </c>
      <c r="F17" s="13">
        <v>35235</v>
      </c>
      <c r="G17" s="13">
        <v>61705</v>
      </c>
      <c r="H17" s="13">
        <v>24025</v>
      </c>
      <c r="I17" s="13">
        <v>5302</v>
      </c>
      <c r="J17" s="13">
        <v>12968</v>
      </c>
      <c r="K17" s="11">
        <f t="shared" si="4"/>
        <v>248996</v>
      </c>
    </row>
    <row r="18" spans="1:11" ht="17.25" customHeight="1">
      <c r="A18" s="14" t="s">
        <v>95</v>
      </c>
      <c r="B18" s="13">
        <v>13644</v>
      </c>
      <c r="C18" s="13">
        <v>14323</v>
      </c>
      <c r="D18" s="13">
        <v>17959</v>
      </c>
      <c r="E18" s="13">
        <v>11338</v>
      </c>
      <c r="F18" s="13">
        <v>16887</v>
      </c>
      <c r="G18" s="13">
        <v>32772</v>
      </c>
      <c r="H18" s="13">
        <v>9959</v>
      </c>
      <c r="I18" s="13">
        <v>2292</v>
      </c>
      <c r="J18" s="13">
        <v>8304</v>
      </c>
      <c r="K18" s="11">
        <f t="shared" si="4"/>
        <v>127478</v>
      </c>
    </row>
    <row r="19" spans="1:11" ht="17.25" customHeight="1">
      <c r="A19" s="14" t="s">
        <v>96</v>
      </c>
      <c r="B19" s="13">
        <v>816</v>
      </c>
      <c r="C19" s="13">
        <v>1062</v>
      </c>
      <c r="D19" s="13">
        <v>556</v>
      </c>
      <c r="E19" s="13">
        <v>638</v>
      </c>
      <c r="F19" s="13">
        <v>749</v>
      </c>
      <c r="G19" s="13">
        <v>1197</v>
      </c>
      <c r="H19" s="13">
        <v>1158</v>
      </c>
      <c r="I19" s="13">
        <v>127</v>
      </c>
      <c r="J19" s="13">
        <v>198</v>
      </c>
      <c r="K19" s="11">
        <f t="shared" si="4"/>
        <v>6501</v>
      </c>
    </row>
    <row r="20" spans="1:11" ht="17.25" customHeight="1">
      <c r="A20" s="16" t="s">
        <v>22</v>
      </c>
      <c r="B20" s="11">
        <f>+B21+B22+B23</f>
        <v>160006</v>
      </c>
      <c r="C20" s="11">
        <f aca="true" t="shared" si="6" ref="C20:J20">+C21+C22+C23</f>
        <v>180304</v>
      </c>
      <c r="D20" s="11">
        <f t="shared" si="6"/>
        <v>196986</v>
      </c>
      <c r="E20" s="11">
        <f t="shared" si="6"/>
        <v>128511</v>
      </c>
      <c r="F20" s="11">
        <f t="shared" si="6"/>
        <v>204692</v>
      </c>
      <c r="G20" s="11">
        <f t="shared" si="6"/>
        <v>385872</v>
      </c>
      <c r="H20" s="11">
        <f t="shared" si="6"/>
        <v>137054</v>
      </c>
      <c r="I20" s="11">
        <f t="shared" si="6"/>
        <v>32395</v>
      </c>
      <c r="J20" s="11">
        <f t="shared" si="6"/>
        <v>78979</v>
      </c>
      <c r="K20" s="11">
        <f t="shared" si="4"/>
        <v>1504799</v>
      </c>
    </row>
    <row r="21" spans="1:12" ht="17.25" customHeight="1">
      <c r="A21" s="12" t="s">
        <v>23</v>
      </c>
      <c r="B21" s="13">
        <v>85491</v>
      </c>
      <c r="C21" s="13">
        <v>106985</v>
      </c>
      <c r="D21" s="13">
        <v>118236</v>
      </c>
      <c r="E21" s="13">
        <v>75083</v>
      </c>
      <c r="F21" s="13">
        <v>116828</v>
      </c>
      <c r="G21" s="13">
        <v>202901</v>
      </c>
      <c r="H21" s="13">
        <v>77041</v>
      </c>
      <c r="I21" s="13">
        <v>20401</v>
      </c>
      <c r="J21" s="13">
        <v>46442</v>
      </c>
      <c r="K21" s="11">
        <f t="shared" si="4"/>
        <v>849408</v>
      </c>
      <c r="L21" s="52"/>
    </row>
    <row r="22" spans="1:12" ht="17.25" customHeight="1">
      <c r="A22" s="12" t="s">
        <v>24</v>
      </c>
      <c r="B22" s="13">
        <v>70489</v>
      </c>
      <c r="C22" s="13">
        <v>68565</v>
      </c>
      <c r="D22" s="13">
        <v>74871</v>
      </c>
      <c r="E22" s="13">
        <v>50485</v>
      </c>
      <c r="F22" s="13">
        <v>84104</v>
      </c>
      <c r="G22" s="13">
        <v>175941</v>
      </c>
      <c r="H22" s="13">
        <v>54785</v>
      </c>
      <c r="I22" s="13">
        <v>11179</v>
      </c>
      <c r="J22" s="13">
        <v>31211</v>
      </c>
      <c r="K22" s="11">
        <f t="shared" si="4"/>
        <v>621630</v>
      </c>
      <c r="L22" s="52"/>
    </row>
    <row r="23" spans="1:11" ht="17.25" customHeight="1">
      <c r="A23" s="12" t="s">
        <v>25</v>
      </c>
      <c r="B23" s="13">
        <v>4026</v>
      </c>
      <c r="C23" s="13">
        <v>4754</v>
      </c>
      <c r="D23" s="13">
        <v>3879</v>
      </c>
      <c r="E23" s="13">
        <v>2943</v>
      </c>
      <c r="F23" s="13">
        <v>3760</v>
      </c>
      <c r="G23" s="13">
        <v>7030</v>
      </c>
      <c r="H23" s="13">
        <v>5228</v>
      </c>
      <c r="I23" s="13">
        <v>815</v>
      </c>
      <c r="J23" s="13">
        <v>1326</v>
      </c>
      <c r="K23" s="11">
        <f t="shared" si="4"/>
        <v>33761</v>
      </c>
    </row>
    <row r="24" spans="1:11" ht="17.25" customHeight="1">
      <c r="A24" s="16" t="s">
        <v>26</v>
      </c>
      <c r="B24" s="13">
        <f>+B25+B26</f>
        <v>151296</v>
      </c>
      <c r="C24" s="13">
        <f aca="true" t="shared" si="7" ref="C24:J24">+C25+C26</f>
        <v>207793</v>
      </c>
      <c r="D24" s="13">
        <f t="shared" si="7"/>
        <v>221466</v>
      </c>
      <c r="E24" s="13">
        <f t="shared" si="7"/>
        <v>139670</v>
      </c>
      <c r="F24" s="13">
        <f t="shared" si="7"/>
        <v>174523</v>
      </c>
      <c r="G24" s="13">
        <f t="shared" si="7"/>
        <v>247500</v>
      </c>
      <c r="H24" s="13">
        <f t="shared" si="7"/>
        <v>120470</v>
      </c>
      <c r="I24" s="13">
        <f t="shared" si="7"/>
        <v>37830</v>
      </c>
      <c r="J24" s="13">
        <f t="shared" si="7"/>
        <v>99301</v>
      </c>
      <c r="K24" s="11">
        <f t="shared" si="4"/>
        <v>1399849</v>
      </c>
    </row>
    <row r="25" spans="1:12" ht="17.25" customHeight="1">
      <c r="A25" s="12" t="s">
        <v>115</v>
      </c>
      <c r="B25" s="13">
        <v>68171</v>
      </c>
      <c r="C25" s="13">
        <v>103110</v>
      </c>
      <c r="D25" s="13">
        <v>117748</v>
      </c>
      <c r="E25" s="13">
        <v>73027</v>
      </c>
      <c r="F25" s="13">
        <v>87034</v>
      </c>
      <c r="G25" s="13">
        <v>116604</v>
      </c>
      <c r="H25" s="13">
        <v>57188</v>
      </c>
      <c r="I25" s="13">
        <v>22245</v>
      </c>
      <c r="J25" s="13">
        <v>49934</v>
      </c>
      <c r="K25" s="11">
        <f t="shared" si="4"/>
        <v>695061</v>
      </c>
      <c r="L25" s="52"/>
    </row>
    <row r="26" spans="1:12" ht="17.25" customHeight="1">
      <c r="A26" s="12" t="s">
        <v>116</v>
      </c>
      <c r="B26" s="13">
        <v>83125</v>
      </c>
      <c r="C26" s="13">
        <v>104683</v>
      </c>
      <c r="D26" s="13">
        <v>103718</v>
      </c>
      <c r="E26" s="13">
        <v>66643</v>
      </c>
      <c r="F26" s="13">
        <v>87489</v>
      </c>
      <c r="G26" s="13">
        <v>130896</v>
      </c>
      <c r="H26" s="13">
        <v>63282</v>
      </c>
      <c r="I26" s="13">
        <v>15585</v>
      </c>
      <c r="J26" s="13">
        <v>49367</v>
      </c>
      <c r="K26" s="11">
        <f t="shared" si="4"/>
        <v>704788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9339</v>
      </c>
      <c r="I27" s="11">
        <v>0</v>
      </c>
      <c r="J27" s="11">
        <v>0</v>
      </c>
      <c r="K27" s="11">
        <f t="shared" si="4"/>
        <v>9339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4755.66</v>
      </c>
      <c r="I35" s="19">
        <v>0</v>
      </c>
      <c r="J35" s="19">
        <v>0</v>
      </c>
      <c r="K35" s="23">
        <f>SUM(B35:J35)</f>
        <v>4755.66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1734315.05</v>
      </c>
      <c r="C47" s="22">
        <f aca="true" t="shared" si="12" ref="C47:H47">+C48+C57</f>
        <v>2471774.6300000004</v>
      </c>
      <c r="D47" s="22">
        <f t="shared" si="12"/>
        <v>2826931.9999999995</v>
      </c>
      <c r="E47" s="22">
        <f t="shared" si="12"/>
        <v>1636919.0999999999</v>
      </c>
      <c r="F47" s="22">
        <f t="shared" si="12"/>
        <v>2217670.1500000004</v>
      </c>
      <c r="G47" s="22">
        <f t="shared" si="12"/>
        <v>3144435.0000000005</v>
      </c>
      <c r="H47" s="22">
        <f t="shared" si="12"/>
        <v>1670069.73</v>
      </c>
      <c r="I47" s="22">
        <f>+I48+I57</f>
        <v>649576.87</v>
      </c>
      <c r="J47" s="22">
        <f>+J48+J57</f>
        <v>1025285.63</v>
      </c>
      <c r="K47" s="22">
        <f>SUM(B47:J47)</f>
        <v>17376978.16</v>
      </c>
    </row>
    <row r="48" spans="1:11" ht="17.25" customHeight="1">
      <c r="A48" s="16" t="s">
        <v>108</v>
      </c>
      <c r="B48" s="23">
        <f>SUM(B49:B56)</f>
        <v>1715677.46</v>
      </c>
      <c r="C48" s="23">
        <f aca="true" t="shared" si="13" ref="C48:J48">SUM(C49:C56)</f>
        <v>2448305.45</v>
      </c>
      <c r="D48" s="23">
        <f t="shared" si="13"/>
        <v>2801520.5999999996</v>
      </c>
      <c r="E48" s="23">
        <f t="shared" si="13"/>
        <v>1614560.18</v>
      </c>
      <c r="F48" s="23">
        <f t="shared" si="13"/>
        <v>2194216.91</v>
      </c>
      <c r="G48" s="23">
        <f t="shared" si="13"/>
        <v>3114919.3800000004</v>
      </c>
      <c r="H48" s="23">
        <f t="shared" si="13"/>
        <v>1650133.55</v>
      </c>
      <c r="I48" s="23">
        <f t="shared" si="13"/>
        <v>649576.87</v>
      </c>
      <c r="J48" s="23">
        <f t="shared" si="13"/>
        <v>1011305.81</v>
      </c>
      <c r="K48" s="23">
        <f aca="true" t="shared" si="14" ref="K48:K57">SUM(B48:J48)</f>
        <v>17200216.21</v>
      </c>
    </row>
    <row r="49" spans="1:11" ht="17.25" customHeight="1">
      <c r="A49" s="34" t="s">
        <v>43</v>
      </c>
      <c r="B49" s="23">
        <f aca="true" t="shared" si="15" ref="B49:H49">ROUND(B30*B7,2)</f>
        <v>1714547.86</v>
      </c>
      <c r="C49" s="23">
        <f t="shared" si="15"/>
        <v>2440962.3</v>
      </c>
      <c r="D49" s="23">
        <f t="shared" si="15"/>
        <v>2799134.06</v>
      </c>
      <c r="E49" s="23">
        <f t="shared" si="15"/>
        <v>1613598.07</v>
      </c>
      <c r="F49" s="23">
        <f t="shared" si="15"/>
        <v>2192433.64</v>
      </c>
      <c r="G49" s="23">
        <f t="shared" si="15"/>
        <v>3112372.93</v>
      </c>
      <c r="H49" s="23">
        <f t="shared" si="15"/>
        <v>1644316.74</v>
      </c>
      <c r="I49" s="23">
        <f>ROUND(I30*I7,2)</f>
        <v>648511.15</v>
      </c>
      <c r="J49" s="23">
        <f>ROUND(J30*J7,2)</f>
        <v>1009088.77</v>
      </c>
      <c r="K49" s="23">
        <f t="shared" si="14"/>
        <v>17174965.520000003</v>
      </c>
    </row>
    <row r="50" spans="1:11" ht="17.25" customHeight="1">
      <c r="A50" s="34" t="s">
        <v>44</v>
      </c>
      <c r="B50" s="19">
        <v>0</v>
      </c>
      <c r="C50" s="23">
        <f>ROUND(C31*C7,2)</f>
        <v>5425.73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5425.73</v>
      </c>
    </row>
    <row r="51" spans="1:11" ht="17.25" customHeight="1">
      <c r="A51" s="66" t="s">
        <v>104</v>
      </c>
      <c r="B51" s="67">
        <f aca="true" t="shared" si="16" ref="B51:H51">ROUND(B32*B7,2)</f>
        <v>-2962.08</v>
      </c>
      <c r="C51" s="67">
        <f t="shared" si="16"/>
        <v>-3856.3</v>
      </c>
      <c r="D51" s="67">
        <f t="shared" si="16"/>
        <v>-3999.22</v>
      </c>
      <c r="E51" s="67">
        <f t="shared" si="16"/>
        <v>-2483.29</v>
      </c>
      <c r="F51" s="67">
        <f t="shared" si="16"/>
        <v>-3498.25</v>
      </c>
      <c r="G51" s="67">
        <f t="shared" si="16"/>
        <v>-4883.63</v>
      </c>
      <c r="H51" s="67">
        <f t="shared" si="16"/>
        <v>-2653.89</v>
      </c>
      <c r="I51" s="19">
        <v>0</v>
      </c>
      <c r="J51" s="19">
        <v>0</v>
      </c>
      <c r="K51" s="67">
        <f>SUM(B51:J51)</f>
        <v>-24336.66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4755.66</v>
      </c>
      <c r="I53" s="31">
        <f>+I35</f>
        <v>0</v>
      </c>
      <c r="J53" s="31">
        <f>+J35</f>
        <v>0</v>
      </c>
      <c r="K53" s="23">
        <f t="shared" si="14"/>
        <v>4755.66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176761.95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-210096.87</v>
      </c>
      <c r="C61" s="35">
        <f t="shared" si="17"/>
        <v>-232216.06</v>
      </c>
      <c r="D61" s="35">
        <f t="shared" si="17"/>
        <v>-215334.13999999998</v>
      </c>
      <c r="E61" s="35">
        <f t="shared" si="17"/>
        <v>-262391.04000000004</v>
      </c>
      <c r="F61" s="35">
        <f t="shared" si="17"/>
        <v>-246014.67</v>
      </c>
      <c r="G61" s="35">
        <f t="shared" si="17"/>
        <v>-303526.82999999996</v>
      </c>
      <c r="H61" s="35">
        <f t="shared" si="17"/>
        <v>-203320.91</v>
      </c>
      <c r="I61" s="35">
        <f t="shared" si="17"/>
        <v>-100490.17000000001</v>
      </c>
      <c r="J61" s="35">
        <f t="shared" si="17"/>
        <v>-78764.42</v>
      </c>
      <c r="K61" s="35">
        <f>SUM(B61:J61)</f>
        <v>-1852155.1099999996</v>
      </c>
    </row>
    <row r="62" spans="1:11" ht="18.75" customHeight="1">
      <c r="A62" s="16" t="s">
        <v>74</v>
      </c>
      <c r="B62" s="35">
        <f aca="true" t="shared" si="18" ref="B62:J62">B63+B64+B65+B66+B67+B68</f>
        <v>-196847.74</v>
      </c>
      <c r="C62" s="35">
        <f t="shared" si="18"/>
        <v>-212905.94999999998</v>
      </c>
      <c r="D62" s="35">
        <f t="shared" si="18"/>
        <v>-195078.18</v>
      </c>
      <c r="E62" s="35">
        <f t="shared" si="18"/>
        <v>-249640.61000000002</v>
      </c>
      <c r="F62" s="35">
        <f t="shared" si="18"/>
        <v>-228112.28</v>
      </c>
      <c r="G62" s="35">
        <f t="shared" si="18"/>
        <v>-276320.36</v>
      </c>
      <c r="H62" s="35">
        <f t="shared" si="18"/>
        <v>-190247</v>
      </c>
      <c r="I62" s="35">
        <f t="shared" si="18"/>
        <v>-33618.6</v>
      </c>
      <c r="J62" s="35">
        <f t="shared" si="18"/>
        <v>-69289.2</v>
      </c>
      <c r="K62" s="35">
        <f aca="true" t="shared" si="19" ref="K62:K91">SUM(B62:J62)</f>
        <v>-1652059.9199999997</v>
      </c>
    </row>
    <row r="63" spans="1:11" ht="18.75" customHeight="1">
      <c r="A63" s="12" t="s">
        <v>75</v>
      </c>
      <c r="B63" s="35">
        <f>-ROUND(B9*$D$3,2)</f>
        <v>-150772.6</v>
      </c>
      <c r="C63" s="35">
        <f aca="true" t="shared" si="20" ref="C63:J63">-ROUND(C9*$D$3,2)</f>
        <v>-208076.6</v>
      </c>
      <c r="D63" s="35">
        <f t="shared" si="20"/>
        <v>-180804</v>
      </c>
      <c r="E63" s="35">
        <f t="shared" si="20"/>
        <v>-137537.2</v>
      </c>
      <c r="F63" s="35">
        <f t="shared" si="20"/>
        <v>-159455.6</v>
      </c>
      <c r="G63" s="35">
        <f t="shared" si="20"/>
        <v>-211812</v>
      </c>
      <c r="H63" s="35">
        <f t="shared" si="20"/>
        <v>-190247</v>
      </c>
      <c r="I63" s="35">
        <f t="shared" si="20"/>
        <v>-33618.6</v>
      </c>
      <c r="J63" s="35">
        <f t="shared" si="20"/>
        <v>-69289.2</v>
      </c>
      <c r="K63" s="35">
        <f t="shared" si="19"/>
        <v>-1341612.8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-961.4</v>
      </c>
      <c r="C65" s="35">
        <v>-136.8</v>
      </c>
      <c r="D65" s="35">
        <v>-144.4</v>
      </c>
      <c r="E65" s="35">
        <v>-695.4</v>
      </c>
      <c r="F65" s="35">
        <v>-380</v>
      </c>
      <c r="G65" s="35">
        <v>-201.4</v>
      </c>
      <c r="H65" s="19">
        <v>0</v>
      </c>
      <c r="I65" s="19">
        <v>0</v>
      </c>
      <c r="J65" s="19">
        <v>0</v>
      </c>
      <c r="K65" s="35">
        <f t="shared" si="19"/>
        <v>-2519.4</v>
      </c>
    </row>
    <row r="66" spans="1:11" ht="18.75" customHeight="1">
      <c r="A66" s="12" t="s">
        <v>105</v>
      </c>
      <c r="B66" s="35">
        <v>-5890</v>
      </c>
      <c r="C66" s="35">
        <v>-2261</v>
      </c>
      <c r="D66" s="35">
        <v>-1250.2</v>
      </c>
      <c r="E66" s="35">
        <v>-3530.2</v>
      </c>
      <c r="F66" s="35">
        <v>-1941.8</v>
      </c>
      <c r="G66" s="35">
        <v>-1330</v>
      </c>
      <c r="H66" s="19">
        <v>0</v>
      </c>
      <c r="I66" s="19">
        <v>0</v>
      </c>
      <c r="J66" s="19">
        <v>0</v>
      </c>
      <c r="K66" s="35">
        <f t="shared" si="19"/>
        <v>-16203.2</v>
      </c>
    </row>
    <row r="67" spans="1:11" ht="18.75" customHeight="1">
      <c r="A67" s="12" t="s">
        <v>52</v>
      </c>
      <c r="B67" s="35">
        <v>-39223.74</v>
      </c>
      <c r="C67" s="35">
        <v>-2431.55</v>
      </c>
      <c r="D67" s="35">
        <v>-12879.58</v>
      </c>
      <c r="E67" s="35">
        <v>-107877.81</v>
      </c>
      <c r="F67" s="35">
        <v>-66334.88</v>
      </c>
      <c r="G67" s="35">
        <v>-62976.96</v>
      </c>
      <c r="H67" s="19">
        <v>0</v>
      </c>
      <c r="I67" s="19">
        <v>0</v>
      </c>
      <c r="J67" s="19">
        <v>0</v>
      </c>
      <c r="K67" s="35">
        <f t="shared" si="19"/>
        <v>-291724.52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-13249.13</v>
      </c>
      <c r="C69" s="67">
        <f t="shared" si="21"/>
        <v>-19310.11</v>
      </c>
      <c r="D69" s="67">
        <f t="shared" si="21"/>
        <v>-20255.96</v>
      </c>
      <c r="E69" s="67">
        <f t="shared" si="21"/>
        <v>-12750.43</v>
      </c>
      <c r="F69" s="67">
        <f t="shared" si="21"/>
        <v>-17902.390000000003</v>
      </c>
      <c r="G69" s="67">
        <f t="shared" si="21"/>
        <v>-27206.47</v>
      </c>
      <c r="H69" s="67">
        <f t="shared" si="21"/>
        <v>-13073.91</v>
      </c>
      <c r="I69" s="67">
        <f t="shared" si="21"/>
        <v>-66871.57</v>
      </c>
      <c r="J69" s="67">
        <f t="shared" si="21"/>
        <v>-9475.22</v>
      </c>
      <c r="K69" s="67">
        <f t="shared" si="19"/>
        <v>-200095.19000000003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1524218.1800000002</v>
      </c>
      <c r="C104" s="24">
        <f t="shared" si="22"/>
        <v>2239558.5700000003</v>
      </c>
      <c r="D104" s="24">
        <f t="shared" si="22"/>
        <v>2611597.8599999994</v>
      </c>
      <c r="E104" s="24">
        <f t="shared" si="22"/>
        <v>1374528.0599999998</v>
      </c>
      <c r="F104" s="24">
        <f t="shared" si="22"/>
        <v>1971655.4800000002</v>
      </c>
      <c r="G104" s="24">
        <f t="shared" si="22"/>
        <v>2840908.1700000004</v>
      </c>
      <c r="H104" s="24">
        <f t="shared" si="22"/>
        <v>1466748.82</v>
      </c>
      <c r="I104" s="24">
        <f>+I105+I106</f>
        <v>549086.7</v>
      </c>
      <c r="J104" s="24">
        <f>+J105+J106</f>
        <v>946521.2100000001</v>
      </c>
      <c r="K104" s="48">
        <f>SUM(B104:J104)</f>
        <v>15524823.049999999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1505580.59</v>
      </c>
      <c r="C105" s="24">
        <f t="shared" si="23"/>
        <v>2216089.39</v>
      </c>
      <c r="D105" s="24">
        <f t="shared" si="23"/>
        <v>2586186.4599999995</v>
      </c>
      <c r="E105" s="24">
        <f t="shared" si="23"/>
        <v>1352169.14</v>
      </c>
      <c r="F105" s="24">
        <f t="shared" si="23"/>
        <v>1948202.2400000002</v>
      </c>
      <c r="G105" s="24">
        <f t="shared" si="23"/>
        <v>2811392.5500000003</v>
      </c>
      <c r="H105" s="24">
        <f t="shared" si="23"/>
        <v>1446812.6400000001</v>
      </c>
      <c r="I105" s="24">
        <f t="shared" si="23"/>
        <v>549086.7</v>
      </c>
      <c r="J105" s="24">
        <f t="shared" si="23"/>
        <v>932541.3900000001</v>
      </c>
      <c r="K105" s="48">
        <f>SUM(B105:J105)</f>
        <v>15348061.100000001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18637.59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176761.95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15524823.059999999</v>
      </c>
      <c r="L112" s="54"/>
    </row>
    <row r="113" spans="1:11" ht="18.75" customHeight="1">
      <c r="A113" s="26" t="s">
        <v>70</v>
      </c>
      <c r="B113" s="27">
        <v>197098.18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197098.18</v>
      </c>
    </row>
    <row r="114" spans="1:11" ht="18.75" customHeight="1">
      <c r="A114" s="26" t="s">
        <v>71</v>
      </c>
      <c r="B114" s="27">
        <v>1327120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1327120</v>
      </c>
    </row>
    <row r="115" spans="1:11" ht="18.75" customHeight="1">
      <c r="A115" s="26" t="s">
        <v>72</v>
      </c>
      <c r="B115" s="40">
        <v>0</v>
      </c>
      <c r="C115" s="27">
        <f>+C104</f>
        <v>2239558.5700000003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2239558.5700000003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2611597.8599999994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2611597.8599999994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1237075.26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1237075.26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137452.8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137452.8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377851.91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377851.91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702312.43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702312.43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98572.83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98572.83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792918.32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792918.32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828952.77</v>
      </c>
      <c r="H123" s="40">
        <v>0</v>
      </c>
      <c r="I123" s="40">
        <v>0</v>
      </c>
      <c r="J123" s="40">
        <v>0</v>
      </c>
      <c r="K123" s="41">
        <f t="shared" si="25"/>
        <v>828952.77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65493.98</v>
      </c>
      <c r="H124" s="40">
        <v>0</v>
      </c>
      <c r="I124" s="40">
        <v>0</v>
      </c>
      <c r="J124" s="40">
        <v>0</v>
      </c>
      <c r="K124" s="41">
        <f t="shared" si="25"/>
        <v>65493.98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415884.99</v>
      </c>
      <c r="H125" s="40">
        <v>0</v>
      </c>
      <c r="I125" s="40">
        <v>0</v>
      </c>
      <c r="J125" s="40">
        <v>0</v>
      </c>
      <c r="K125" s="41">
        <f t="shared" si="25"/>
        <v>415884.99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404611.29</v>
      </c>
      <c r="H126" s="40">
        <v>0</v>
      </c>
      <c r="I126" s="40">
        <v>0</v>
      </c>
      <c r="J126" s="40">
        <v>0</v>
      </c>
      <c r="K126" s="41">
        <f t="shared" si="25"/>
        <v>404611.29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1125965.13</v>
      </c>
      <c r="H127" s="40">
        <v>0</v>
      </c>
      <c r="I127" s="40">
        <v>0</v>
      </c>
      <c r="J127" s="40">
        <v>0</v>
      </c>
      <c r="K127" s="41">
        <f t="shared" si="25"/>
        <v>1125965.13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518498.27</v>
      </c>
      <c r="I128" s="40">
        <v>0</v>
      </c>
      <c r="J128" s="40">
        <v>0</v>
      </c>
      <c r="K128" s="41">
        <f t="shared" si="25"/>
        <v>518498.27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948250.56</v>
      </c>
      <c r="I129" s="40">
        <v>0</v>
      </c>
      <c r="J129" s="40">
        <v>0</v>
      </c>
      <c r="K129" s="41">
        <f t="shared" si="25"/>
        <v>948250.56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549086.7</v>
      </c>
      <c r="J130" s="40">
        <v>0</v>
      </c>
      <c r="K130" s="41">
        <f t="shared" si="25"/>
        <v>549086.7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946521.21</v>
      </c>
      <c r="K131" s="44">
        <f t="shared" si="25"/>
        <v>946521.21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2017-03-22T18:54:38Z</dcterms:modified>
  <cp:category/>
  <cp:version/>
  <cp:contentType/>
  <cp:contentStatus/>
</cp:coreProperties>
</file>