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<sst xmlns="http://schemas.openxmlformats.org/spreadsheetml/2006/main" count="135" uniqueCount="135">
  <si>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</si>
  <si>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</si>
  <si>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</si>
  <si>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</si>
  <si>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</si>
  <si>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</si>
  <si>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</si>
  <si>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</si>
  <si>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</si>
  <si>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</si>
  <si>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</si>
  <si>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</si>
  <si>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</si>
  <si>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</si>
  <si>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</si>
  <si>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</si>
  <si>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</si>
  <si>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</si>
  <si>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</si>
  <si>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</si>
  <si>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</si>
  <si>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</si>
  <si>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</si>
  <si>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</si>
  <si>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</si>
  <si>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</si>
  <si>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</si>
  <si>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</si>
  <si>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</si>
  <si>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</si>
  <si>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</si>
  <si>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</si>
  <si>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</si>
  <si>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</si>
  <si>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</si>
  <si>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</si>
  <si>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</si>
  <si>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</si>
  <si>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</si>
  <si>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</si>
  <si>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</si>
  <si>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</si>
  <si>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</si>
  <si>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</si>
  <si>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</si>
  <si>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</si>
  <si>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</si>
  <si>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</si>
  <si>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</si>
  <si>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</si>
  <si>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</si>
  <si>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</si>
  <si>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</si>
  <si>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</si>
  <si>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</si>
  <si>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</si>
  <si>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</si>
  <si>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</si>
  <si>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</si>
  <si>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</si>
  <si>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</si>
  <si>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</si>
  <si>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</si>
  <si>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</si>
  <si>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</si>
  <si>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</si>
  <si>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</si>
  <si>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</si>
  <si>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</si>
  <si>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</si>
  <si>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</si>
  <si>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</si>
  <si>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</si>
  <si>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</si>
  <si>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</si>
  <si>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</si>
  <si>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</si>
  <si>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</si>
  <si>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</si>
  <si>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</si>
  <si>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</si>
  <si>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</si>
  <si>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</si>
  <si>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</si>
  <si>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</si>
  <si>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</si>
  <si>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</si>
  <si>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</si>
  <si>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</si>
  <si>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</si>
  <si>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</si>
  <si>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</si>
  <si>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</si>
  <si>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</si>
  <si>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</si>
  <si>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</si>
  <si>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</si>
  <si>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</si>
  <si>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</si>
  <si>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</si>
  <si>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</si>
  <si>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</si>
  <si>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</si>
  <si>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</si>
  <si>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</si>
  <si>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</si>
  <si>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</si>
  <si>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</si>
  <si>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</si>
  <si>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</si>
  <si>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</si>
  <si>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</si>
  <si>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</si>
  <si>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</si>
  <si>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</si>
  <si>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</si>
  <si>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</si>
  <si>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</si>
  <si>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</si>
  <si>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</si>
  <si>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</si>
  <si>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</si>
  <si>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</si>
  <si>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</si>
  <si>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</si>
  <si>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</si>
  <si>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</si>
  <si>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</si>
  <si>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</si>
  <si>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</si>
  <si>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</si>
  <si>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</si>
  <si>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</si>
  <si>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</si>
  <si>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08/03/17 - VENCIMENTO 20/03/17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</si>
</sst>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633160</v>
      </c>
      <c r="C7" s="9">
        <f t="shared" si="0"/>
        <v>805476</v>
      </c>
      <c r="D7" s="9">
        <f t="shared" si="0"/>
        <v>828348</v>
      </c>
      <c r="E7" s="9">
        <f t="shared" si="0"/>
        <v>558573</v>
      </c>
      <c r="F7" s="9">
        <f t="shared" si="0"/>
        <v>761147</v>
      </c>
      <c r="G7" s="9">
        <f t="shared" si="0"/>
        <v>1292171</v>
      </c>
      <c r="H7" s="9">
        <f t="shared" si="0"/>
        <v>590769</v>
      </c>
      <c r="I7" s="9">
        <f t="shared" si="0"/>
        <v>130384</v>
      </c>
      <c r="J7" s="9">
        <f t="shared" si="0"/>
        <v>344154</v>
      </c>
      <c r="K7" s="9">
        <f t="shared" si="0"/>
        <v>5944182</v>
      </c>
      <c r="L7" s="52"/>
    </row>
    <row r="8" spans="1:11" ht="17.25" customHeight="1">
      <c r="A8" s="10" t="s">
        <v>97</v>
      </c>
      <c r="B8" s="11">
        <f>B9+B12+B16</f>
        <v>316167</v>
      </c>
      <c r="C8" s="11">
        <f aca="true" t="shared" si="1" ref="C8:J8">C9+C12+C16</f>
        <v>413614</v>
      </c>
      <c r="D8" s="11">
        <f t="shared" si="1"/>
        <v>397143</v>
      </c>
      <c r="E8" s="11">
        <f t="shared" si="1"/>
        <v>285741</v>
      </c>
      <c r="F8" s="11">
        <f t="shared" si="1"/>
        <v>377181</v>
      </c>
      <c r="G8" s="11">
        <f t="shared" si="1"/>
        <v>643309</v>
      </c>
      <c r="H8" s="11">
        <f t="shared" si="1"/>
        <v>321740</v>
      </c>
      <c r="I8" s="11">
        <f t="shared" si="1"/>
        <v>60362</v>
      </c>
      <c r="J8" s="11">
        <f t="shared" si="1"/>
        <v>163111</v>
      </c>
      <c r="K8" s="11">
        <f>SUM(B8:J8)</f>
        <v>2978368</v>
      </c>
    </row>
    <row r="9" spans="1:11" ht="17.25" customHeight="1">
      <c r="A9" s="15" t="s">
        <v>16</v>
      </c>
      <c r="B9" s="13">
        <f>+B10+B11</f>
        <v>40209</v>
      </c>
      <c r="C9" s="13">
        <f aca="true" t="shared" si="2" ref="C9:J9">+C10+C11</f>
        <v>55470</v>
      </c>
      <c r="D9" s="13">
        <f t="shared" si="2"/>
        <v>47418</v>
      </c>
      <c r="E9" s="13">
        <f t="shared" si="2"/>
        <v>37256</v>
      </c>
      <c r="F9" s="13">
        <f t="shared" si="2"/>
        <v>42109</v>
      </c>
      <c r="G9" s="13">
        <f t="shared" si="2"/>
        <v>57137</v>
      </c>
      <c r="H9" s="13">
        <f t="shared" si="2"/>
        <v>53175</v>
      </c>
      <c r="I9" s="13">
        <f t="shared" si="2"/>
        <v>8935</v>
      </c>
      <c r="J9" s="13">
        <f t="shared" si="2"/>
        <v>18008</v>
      </c>
      <c r="K9" s="11">
        <f>SUM(B9:J9)</f>
        <v>359717</v>
      </c>
    </row>
    <row r="10" spans="1:11" ht="17.25" customHeight="1">
      <c r="A10" s="29" t="s">
        <v>17</v>
      </c>
      <c r="B10" s="13">
        <v>40209</v>
      </c>
      <c r="C10" s="13">
        <v>55470</v>
      </c>
      <c r="D10" s="13">
        <v>47418</v>
      </c>
      <c r="E10" s="13">
        <v>37256</v>
      </c>
      <c r="F10" s="13">
        <v>42109</v>
      </c>
      <c r="G10" s="13">
        <v>57137</v>
      </c>
      <c r="H10" s="13">
        <v>53175</v>
      </c>
      <c r="I10" s="13">
        <v>8935</v>
      </c>
      <c r="J10" s="13">
        <v>18008</v>
      </c>
      <c r="K10" s="11">
        <f>SUM(B10:J10)</f>
        <v>359717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235836</v>
      </c>
      <c r="C12" s="17">
        <f t="shared" si="3"/>
        <v>307823</v>
      </c>
      <c r="D12" s="17">
        <f t="shared" si="3"/>
        <v>299509</v>
      </c>
      <c r="E12" s="17">
        <f t="shared" si="3"/>
        <v>214047</v>
      </c>
      <c r="F12" s="17">
        <f t="shared" si="3"/>
        <v>280682</v>
      </c>
      <c r="G12" s="17">
        <f t="shared" si="3"/>
        <v>487050</v>
      </c>
      <c r="H12" s="17">
        <f t="shared" si="3"/>
        <v>232750</v>
      </c>
      <c r="I12" s="17">
        <f t="shared" si="3"/>
        <v>43445</v>
      </c>
      <c r="J12" s="17">
        <f t="shared" si="3"/>
        <v>123383</v>
      </c>
      <c r="K12" s="11">
        <f aca="true" t="shared" si="4" ref="K12:K27">SUM(B12:J12)</f>
        <v>2224525</v>
      </c>
    </row>
    <row r="13" spans="1:13" ht="17.25" customHeight="1">
      <c r="A13" s="14" t="s">
        <v>19</v>
      </c>
      <c r="B13" s="13">
        <v>113887</v>
      </c>
      <c r="C13" s="13">
        <v>159632</v>
      </c>
      <c r="D13" s="13">
        <v>159947</v>
      </c>
      <c r="E13" s="13">
        <v>110947</v>
      </c>
      <c r="F13" s="13">
        <v>142550</v>
      </c>
      <c r="G13" s="13">
        <v>232632</v>
      </c>
      <c r="H13" s="13">
        <v>107147</v>
      </c>
      <c r="I13" s="13">
        <v>24503</v>
      </c>
      <c r="J13" s="13">
        <v>65906</v>
      </c>
      <c r="K13" s="11">
        <f t="shared" si="4"/>
        <v>1117151</v>
      </c>
      <c r="L13" s="52"/>
      <c r="M13" s="53"/>
    </row>
    <row r="14" spans="1:12" ht="17.25" customHeight="1">
      <c r="A14" s="14" t="s">
        <v>20</v>
      </c>
      <c r="B14" s="13">
        <v>112880</v>
      </c>
      <c r="C14" s="13">
        <v>134168</v>
      </c>
      <c r="D14" s="13">
        <v>130304</v>
      </c>
      <c r="E14" s="13">
        <v>94581</v>
      </c>
      <c r="F14" s="13">
        <v>129323</v>
      </c>
      <c r="G14" s="13">
        <v>240126</v>
      </c>
      <c r="H14" s="13">
        <v>109658</v>
      </c>
      <c r="I14" s="13">
        <v>16585</v>
      </c>
      <c r="J14" s="13">
        <v>54322</v>
      </c>
      <c r="K14" s="11">
        <f t="shared" si="4"/>
        <v>1021947</v>
      </c>
      <c r="L14" s="52"/>
    </row>
    <row r="15" spans="1:11" ht="17.25" customHeight="1">
      <c r="A15" s="14" t="s">
        <v>21</v>
      </c>
      <c r="B15" s="13">
        <v>9069</v>
      </c>
      <c r="C15" s="13">
        <v>14023</v>
      </c>
      <c r="D15" s="13">
        <v>9258</v>
      </c>
      <c r="E15" s="13">
        <v>8519</v>
      </c>
      <c r="F15" s="13">
        <v>8809</v>
      </c>
      <c r="G15" s="13">
        <v>14292</v>
      </c>
      <c r="H15" s="13">
        <v>15945</v>
      </c>
      <c r="I15" s="13">
        <v>2357</v>
      </c>
      <c r="J15" s="13">
        <v>3155</v>
      </c>
      <c r="K15" s="11">
        <f t="shared" si="4"/>
        <v>85427</v>
      </c>
    </row>
    <row r="16" spans="1:11" ht="17.25" customHeight="1">
      <c r="A16" s="15" t="s">
        <v>93</v>
      </c>
      <c r="B16" s="13">
        <f>B17+B18+B19</f>
        <v>40122</v>
      </c>
      <c r="C16" s="13">
        <f aca="true" t="shared" si="5" ref="C16:J16">C17+C18+C19</f>
        <v>50321</v>
      </c>
      <c r="D16" s="13">
        <f t="shared" si="5"/>
        <v>50216</v>
      </c>
      <c r="E16" s="13">
        <f t="shared" si="5"/>
        <v>34438</v>
      </c>
      <c r="F16" s="13">
        <f t="shared" si="5"/>
        <v>54390</v>
      </c>
      <c r="G16" s="13">
        <f t="shared" si="5"/>
        <v>99122</v>
      </c>
      <c r="H16" s="13">
        <f t="shared" si="5"/>
        <v>35815</v>
      </c>
      <c r="I16" s="13">
        <f t="shared" si="5"/>
        <v>7982</v>
      </c>
      <c r="J16" s="13">
        <f t="shared" si="5"/>
        <v>21720</v>
      </c>
      <c r="K16" s="11">
        <f t="shared" si="4"/>
        <v>394126</v>
      </c>
    </row>
    <row r="17" spans="1:11" ht="17.25" customHeight="1">
      <c r="A17" s="14" t="s">
        <v>94</v>
      </c>
      <c r="B17" s="13">
        <v>26727</v>
      </c>
      <c r="C17" s="13">
        <v>35568</v>
      </c>
      <c r="D17" s="13">
        <v>33061</v>
      </c>
      <c r="E17" s="13">
        <v>23164</v>
      </c>
      <c r="F17" s="13">
        <v>38133</v>
      </c>
      <c r="G17" s="13">
        <v>66797</v>
      </c>
      <c r="H17" s="13">
        <v>25335</v>
      </c>
      <c r="I17" s="13">
        <v>5613</v>
      </c>
      <c r="J17" s="13">
        <v>13747</v>
      </c>
      <c r="K17" s="11">
        <f t="shared" si="4"/>
        <v>268145</v>
      </c>
    </row>
    <row r="18" spans="1:11" ht="17.25" customHeight="1">
      <c r="A18" s="14" t="s">
        <v>95</v>
      </c>
      <c r="B18" s="13">
        <v>12652</v>
      </c>
      <c r="C18" s="13">
        <v>13811</v>
      </c>
      <c r="D18" s="13">
        <v>16614</v>
      </c>
      <c r="E18" s="13">
        <v>10701</v>
      </c>
      <c r="F18" s="13">
        <v>15586</v>
      </c>
      <c r="G18" s="13">
        <v>31226</v>
      </c>
      <c r="H18" s="13">
        <v>9519</v>
      </c>
      <c r="I18" s="13">
        <v>2226</v>
      </c>
      <c r="J18" s="13">
        <v>7789</v>
      </c>
      <c r="K18" s="11">
        <f t="shared" si="4"/>
        <v>120124</v>
      </c>
    </row>
    <row r="19" spans="1:11" ht="17.25" customHeight="1">
      <c r="A19" s="14" t="s">
        <v>96</v>
      </c>
      <c r="B19" s="13">
        <v>743</v>
      </c>
      <c r="C19" s="13">
        <v>942</v>
      </c>
      <c r="D19" s="13">
        <v>541</v>
      </c>
      <c r="E19" s="13">
        <v>573</v>
      </c>
      <c r="F19" s="13">
        <v>671</v>
      </c>
      <c r="G19" s="13">
        <v>1099</v>
      </c>
      <c r="H19" s="13">
        <v>961</v>
      </c>
      <c r="I19" s="13">
        <v>143</v>
      </c>
      <c r="J19" s="13">
        <v>184</v>
      </c>
      <c r="K19" s="11">
        <f t="shared" si="4"/>
        <v>5857</v>
      </c>
    </row>
    <row r="20" spans="1:11" ht="17.25" customHeight="1">
      <c r="A20" s="16" t="s">
        <v>22</v>
      </c>
      <c r="B20" s="11">
        <f>+B21+B22+B23</f>
        <v>167943</v>
      </c>
      <c r="C20" s="11">
        <f aca="true" t="shared" si="6" ref="C20:J20">+C21+C22+C23</f>
        <v>187996</v>
      </c>
      <c r="D20" s="11">
        <f t="shared" si="6"/>
        <v>211108</v>
      </c>
      <c r="E20" s="11">
        <f t="shared" si="6"/>
        <v>133799</v>
      </c>
      <c r="F20" s="11">
        <f t="shared" si="6"/>
        <v>211616</v>
      </c>
      <c r="G20" s="11">
        <f t="shared" si="6"/>
        <v>402690</v>
      </c>
      <c r="H20" s="11">
        <f t="shared" si="6"/>
        <v>141945</v>
      </c>
      <c r="I20" s="11">
        <f t="shared" si="6"/>
        <v>33016</v>
      </c>
      <c r="J20" s="11">
        <f t="shared" si="6"/>
        <v>83057</v>
      </c>
      <c r="K20" s="11">
        <f t="shared" si="4"/>
        <v>1573170</v>
      </c>
    </row>
    <row r="21" spans="1:12" ht="17.25" customHeight="1">
      <c r="A21" s="12" t="s">
        <v>23</v>
      </c>
      <c r="B21" s="13">
        <v>90329</v>
      </c>
      <c r="C21" s="13">
        <v>112293</v>
      </c>
      <c r="D21" s="13">
        <v>126821</v>
      </c>
      <c r="E21" s="13">
        <v>78611</v>
      </c>
      <c r="F21" s="13">
        <v>120192</v>
      </c>
      <c r="G21" s="13">
        <v>212145</v>
      </c>
      <c r="H21" s="13">
        <v>79434</v>
      </c>
      <c r="I21" s="13">
        <v>20622</v>
      </c>
      <c r="J21" s="13">
        <v>49258</v>
      </c>
      <c r="K21" s="11">
        <f t="shared" si="4"/>
        <v>889705</v>
      </c>
      <c r="L21" s="52"/>
    </row>
    <row r="22" spans="1:12" ht="17.25" customHeight="1">
      <c r="A22" s="12" t="s">
        <v>24</v>
      </c>
      <c r="B22" s="13">
        <v>73646</v>
      </c>
      <c r="C22" s="13">
        <v>70986</v>
      </c>
      <c r="D22" s="13">
        <v>80547</v>
      </c>
      <c r="E22" s="13">
        <v>52374</v>
      </c>
      <c r="F22" s="13">
        <v>87810</v>
      </c>
      <c r="G22" s="13">
        <v>183878</v>
      </c>
      <c r="H22" s="13">
        <v>57499</v>
      </c>
      <c r="I22" s="13">
        <v>11573</v>
      </c>
      <c r="J22" s="13">
        <v>32495</v>
      </c>
      <c r="K22" s="11">
        <f t="shared" si="4"/>
        <v>650808</v>
      </c>
      <c r="L22" s="52"/>
    </row>
    <row r="23" spans="1:11" ht="17.25" customHeight="1">
      <c r="A23" s="12" t="s">
        <v>25</v>
      </c>
      <c r="B23" s="13">
        <v>3968</v>
      </c>
      <c r="C23" s="13">
        <v>4717</v>
      </c>
      <c r="D23" s="13">
        <v>3740</v>
      </c>
      <c r="E23" s="13">
        <v>2814</v>
      </c>
      <c r="F23" s="13">
        <v>3614</v>
      </c>
      <c r="G23" s="13">
        <v>6667</v>
      </c>
      <c r="H23" s="13">
        <v>5012</v>
      </c>
      <c r="I23" s="13">
        <v>821</v>
      </c>
      <c r="J23" s="13">
        <v>1304</v>
      </c>
      <c r="K23" s="11">
        <f t="shared" si="4"/>
        <v>32657</v>
      </c>
    </row>
    <row r="24" spans="1:11" ht="17.25" customHeight="1">
      <c r="A24" s="16" t="s">
        <v>26</v>
      </c>
      <c r="B24" s="13">
        <f>+B25+B26</f>
        <v>149050</v>
      </c>
      <c r="C24" s="13">
        <f aca="true" t="shared" si="7" ref="C24:J24">+C25+C26</f>
        <v>203866</v>
      </c>
      <c r="D24" s="13">
        <f t="shared" si="7"/>
        <v>220097</v>
      </c>
      <c r="E24" s="13">
        <f t="shared" si="7"/>
        <v>139033</v>
      </c>
      <c r="F24" s="13">
        <f t="shared" si="7"/>
        <v>172350</v>
      </c>
      <c r="G24" s="13">
        <f t="shared" si="7"/>
        <v>246172</v>
      </c>
      <c r="H24" s="13">
        <f t="shared" si="7"/>
        <v>117576</v>
      </c>
      <c r="I24" s="13">
        <f t="shared" si="7"/>
        <v>37006</v>
      </c>
      <c r="J24" s="13">
        <f t="shared" si="7"/>
        <v>97986</v>
      </c>
      <c r="K24" s="11">
        <f t="shared" si="4"/>
        <v>1383136</v>
      </c>
    </row>
    <row r="25" spans="1:12" ht="17.25" customHeight="1">
      <c r="A25" s="12" t="s">
        <v>115</v>
      </c>
      <c r="B25" s="13">
        <v>72932</v>
      </c>
      <c r="C25" s="13">
        <v>108169</v>
      </c>
      <c r="D25" s="13">
        <v>124798</v>
      </c>
      <c r="E25" s="13">
        <v>77025</v>
      </c>
      <c r="F25" s="13">
        <v>90843</v>
      </c>
      <c r="G25" s="13">
        <v>123980</v>
      </c>
      <c r="H25" s="13">
        <v>59279</v>
      </c>
      <c r="I25" s="13">
        <v>22326</v>
      </c>
      <c r="J25" s="13">
        <v>54012</v>
      </c>
      <c r="K25" s="11">
        <f t="shared" si="4"/>
        <v>733364</v>
      </c>
      <c r="L25" s="52"/>
    </row>
    <row r="26" spans="1:12" ht="17.25" customHeight="1">
      <c r="A26" s="12" t="s">
        <v>116</v>
      </c>
      <c r="B26" s="13">
        <v>76118</v>
      </c>
      <c r="C26" s="13">
        <v>95697</v>
      </c>
      <c r="D26" s="13">
        <v>95299</v>
      </c>
      <c r="E26" s="13">
        <v>62008</v>
      </c>
      <c r="F26" s="13">
        <v>81507</v>
      </c>
      <c r="G26" s="13">
        <v>122192</v>
      </c>
      <c r="H26" s="13">
        <v>58297</v>
      </c>
      <c r="I26" s="13">
        <v>14680</v>
      </c>
      <c r="J26" s="13">
        <v>43974</v>
      </c>
      <c r="K26" s="11">
        <f t="shared" si="4"/>
        <v>649772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9508</v>
      </c>
      <c r="I27" s="11">
        <v>0</v>
      </c>
      <c r="J27" s="11">
        <v>0</v>
      </c>
      <c r="K27" s="11">
        <f t="shared" si="4"/>
        <v>9508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4273.99</v>
      </c>
      <c r="I35" s="19">
        <v>0</v>
      </c>
      <c r="J35" s="19">
        <v>0</v>
      </c>
      <c r="K35" s="23">
        <f>SUM(B35:J35)</f>
        <v>4273.99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1778861.84</v>
      </c>
      <c r="C47" s="22">
        <f aca="true" t="shared" si="12" ref="C47:H47">+C48+C57</f>
        <v>2529113.5300000003</v>
      </c>
      <c r="D47" s="22">
        <f t="shared" si="12"/>
        <v>2926542.0799999996</v>
      </c>
      <c r="E47" s="22">
        <f t="shared" si="12"/>
        <v>1685726.6199999999</v>
      </c>
      <c r="F47" s="22">
        <f t="shared" si="12"/>
        <v>2267191.97</v>
      </c>
      <c r="G47" s="22">
        <f t="shared" si="12"/>
        <v>3243597.25</v>
      </c>
      <c r="H47" s="22">
        <f t="shared" si="12"/>
        <v>1708958.4</v>
      </c>
      <c r="I47" s="22">
        <f>+I48+I57</f>
        <v>659674.4199999999</v>
      </c>
      <c r="J47" s="22">
        <f>+J48+J57</f>
        <v>1047867.3099999999</v>
      </c>
      <c r="K47" s="22">
        <f>SUM(B47:J47)</f>
        <v>17847533.419999998</v>
      </c>
    </row>
    <row r="48" spans="1:11" ht="17.25" customHeight="1">
      <c r="A48" s="16" t="s">
        <v>108</v>
      </c>
      <c r="B48" s="23">
        <f>SUM(B49:B56)</f>
        <v>1760224.25</v>
      </c>
      <c r="C48" s="23">
        <f aca="true" t="shared" si="13" ref="C48:J48">SUM(C49:C56)</f>
        <v>2505644.35</v>
      </c>
      <c r="D48" s="23">
        <f t="shared" si="13"/>
        <v>2901130.6799999997</v>
      </c>
      <c r="E48" s="23">
        <f t="shared" si="13"/>
        <v>1663367.7</v>
      </c>
      <c r="F48" s="23">
        <f t="shared" si="13"/>
        <v>2243738.73</v>
      </c>
      <c r="G48" s="23">
        <f t="shared" si="13"/>
        <v>3214081.63</v>
      </c>
      <c r="H48" s="23">
        <f t="shared" si="13"/>
        <v>1689022.22</v>
      </c>
      <c r="I48" s="23">
        <f t="shared" si="13"/>
        <v>659674.4199999999</v>
      </c>
      <c r="J48" s="23">
        <f t="shared" si="13"/>
        <v>1033887.49</v>
      </c>
      <c r="K48" s="23">
        <f aca="true" t="shared" si="14" ref="K48:K57">SUM(B48:J48)</f>
        <v>17670771.47</v>
      </c>
    </row>
    <row r="49" spans="1:11" ht="17.25" customHeight="1">
      <c r="A49" s="34" t="s">
        <v>43</v>
      </c>
      <c r="B49" s="23">
        <f aca="true" t="shared" si="15" ref="B49:H49">ROUND(B30*B7,2)</f>
        <v>1759171.74</v>
      </c>
      <c r="C49" s="23">
        <f t="shared" si="15"/>
        <v>2498264.36</v>
      </c>
      <c r="D49" s="23">
        <f t="shared" si="15"/>
        <v>2898886.66</v>
      </c>
      <c r="E49" s="23">
        <f t="shared" si="15"/>
        <v>1662480.82</v>
      </c>
      <c r="F49" s="23">
        <f t="shared" si="15"/>
        <v>2242034.6</v>
      </c>
      <c r="G49" s="23">
        <f t="shared" si="15"/>
        <v>3211691.02</v>
      </c>
      <c r="H49" s="23">
        <f t="shared" si="15"/>
        <v>1683750.73</v>
      </c>
      <c r="I49" s="23">
        <f>ROUND(I30*I7,2)</f>
        <v>658608.7</v>
      </c>
      <c r="J49" s="23">
        <f>ROUND(J30*J7,2)</f>
        <v>1031670.45</v>
      </c>
      <c r="K49" s="23">
        <f t="shared" si="14"/>
        <v>17646559.08</v>
      </c>
    </row>
    <row r="50" spans="1:11" ht="17.25" customHeight="1">
      <c r="A50" s="34" t="s">
        <v>44</v>
      </c>
      <c r="B50" s="19">
        <v>0</v>
      </c>
      <c r="C50" s="23">
        <f>ROUND(C31*C7,2)</f>
        <v>5553.1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5553.1</v>
      </c>
    </row>
    <row r="51" spans="1:11" ht="17.25" customHeight="1">
      <c r="A51" s="66" t="s">
        <v>104</v>
      </c>
      <c r="B51" s="67">
        <f aca="true" t="shared" si="16" ref="B51:H51">ROUND(B32*B7,2)</f>
        <v>-3039.17</v>
      </c>
      <c r="C51" s="67">
        <f t="shared" si="16"/>
        <v>-3946.83</v>
      </c>
      <c r="D51" s="67">
        <f t="shared" si="16"/>
        <v>-4141.74</v>
      </c>
      <c r="E51" s="67">
        <f t="shared" si="16"/>
        <v>-2558.52</v>
      </c>
      <c r="F51" s="67">
        <f t="shared" si="16"/>
        <v>-3577.39</v>
      </c>
      <c r="G51" s="67">
        <f t="shared" si="16"/>
        <v>-5039.47</v>
      </c>
      <c r="H51" s="67">
        <f t="shared" si="16"/>
        <v>-2717.54</v>
      </c>
      <c r="I51" s="19">
        <v>0</v>
      </c>
      <c r="J51" s="19">
        <v>0</v>
      </c>
      <c r="K51" s="67">
        <f>SUM(B51:J51)</f>
        <v>-25020.660000000003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4273.99</v>
      </c>
      <c r="I53" s="31">
        <f>+I35</f>
        <v>0</v>
      </c>
      <c r="J53" s="31">
        <f>+J35</f>
        <v>0</v>
      </c>
      <c r="K53" s="23">
        <f t="shared" si="14"/>
        <v>4273.99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18637.59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176761.95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-213785.59000000003</v>
      </c>
      <c r="C61" s="35">
        <f t="shared" si="17"/>
        <v>-234801.26</v>
      </c>
      <c r="D61" s="35">
        <f t="shared" si="17"/>
        <v>-218218.90999999997</v>
      </c>
      <c r="E61" s="35">
        <f t="shared" si="17"/>
        <v>-254764.03999999998</v>
      </c>
      <c r="F61" s="35">
        <f t="shared" si="17"/>
        <v>-255983.91</v>
      </c>
      <c r="G61" s="35">
        <f t="shared" si="17"/>
        <v>-307125.35</v>
      </c>
      <c r="H61" s="35">
        <f t="shared" si="17"/>
        <v>-215138.91</v>
      </c>
      <c r="I61" s="35">
        <f t="shared" si="17"/>
        <v>-100824.57</v>
      </c>
      <c r="J61" s="35">
        <f t="shared" si="17"/>
        <v>-77905.62</v>
      </c>
      <c r="K61" s="35">
        <f>SUM(B61:J61)</f>
        <v>-1878548.1600000001</v>
      </c>
    </row>
    <row r="62" spans="1:11" ht="18.75" customHeight="1">
      <c r="A62" s="16" t="s">
        <v>74</v>
      </c>
      <c r="B62" s="35">
        <f aca="true" t="shared" si="18" ref="B62:J62">B63+B64+B65+B66+B67+B68</f>
        <v>-200536.46000000002</v>
      </c>
      <c r="C62" s="35">
        <f t="shared" si="18"/>
        <v>-215491.15</v>
      </c>
      <c r="D62" s="35">
        <f t="shared" si="18"/>
        <v>-197962.94999999998</v>
      </c>
      <c r="E62" s="35">
        <f t="shared" si="18"/>
        <v>-242013.61</v>
      </c>
      <c r="F62" s="35">
        <f t="shared" si="18"/>
        <v>-238081.52</v>
      </c>
      <c r="G62" s="35">
        <f t="shared" si="18"/>
        <v>-279918.88</v>
      </c>
      <c r="H62" s="35">
        <f t="shared" si="18"/>
        <v>-202065</v>
      </c>
      <c r="I62" s="35">
        <f t="shared" si="18"/>
        <v>-33953</v>
      </c>
      <c r="J62" s="35">
        <f t="shared" si="18"/>
        <v>-68430.4</v>
      </c>
      <c r="K62" s="35">
        <f aca="true" t="shared" si="19" ref="K62:K91">SUM(B62:J62)</f>
        <v>-1678452.9699999997</v>
      </c>
    </row>
    <row r="63" spans="1:11" ht="18.75" customHeight="1">
      <c r="A63" s="12" t="s">
        <v>75</v>
      </c>
      <c r="B63" s="35">
        <f>-ROUND(B9*$D$3,2)</f>
        <v>-152794.2</v>
      </c>
      <c r="C63" s="35">
        <f aca="true" t="shared" si="20" ref="C63:J63">-ROUND(C9*$D$3,2)</f>
        <v>-210786</v>
      </c>
      <c r="D63" s="35">
        <f t="shared" si="20"/>
        <v>-180188.4</v>
      </c>
      <c r="E63" s="35">
        <f t="shared" si="20"/>
        <v>-141572.8</v>
      </c>
      <c r="F63" s="35">
        <f t="shared" si="20"/>
        <v>-160014.2</v>
      </c>
      <c r="G63" s="35">
        <f t="shared" si="20"/>
        <v>-217120.6</v>
      </c>
      <c r="H63" s="35">
        <f t="shared" si="20"/>
        <v>-202065</v>
      </c>
      <c r="I63" s="35">
        <f t="shared" si="20"/>
        <v>-33953</v>
      </c>
      <c r="J63" s="35">
        <f t="shared" si="20"/>
        <v>-68430.4</v>
      </c>
      <c r="K63" s="35">
        <f t="shared" si="19"/>
        <v>-1366924.5999999999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-748.6</v>
      </c>
      <c r="C65" s="35">
        <v>-106.4</v>
      </c>
      <c r="D65" s="35">
        <v>-87.4</v>
      </c>
      <c r="E65" s="35">
        <v>-440.8</v>
      </c>
      <c r="F65" s="35">
        <v>-353.4</v>
      </c>
      <c r="G65" s="35">
        <v>-311.6</v>
      </c>
      <c r="H65" s="19">
        <v>0</v>
      </c>
      <c r="I65" s="19">
        <v>0</v>
      </c>
      <c r="J65" s="19">
        <v>0</v>
      </c>
      <c r="K65" s="35">
        <f t="shared" si="19"/>
        <v>-2048.2</v>
      </c>
    </row>
    <row r="66" spans="1:11" ht="18.75" customHeight="1">
      <c r="A66" s="12" t="s">
        <v>105</v>
      </c>
      <c r="B66" s="35">
        <v>-4544.8</v>
      </c>
      <c r="C66" s="35">
        <v>-1649.2</v>
      </c>
      <c r="D66" s="35">
        <v>-1569.4</v>
      </c>
      <c r="E66" s="35">
        <v>-2876.6</v>
      </c>
      <c r="F66" s="35">
        <v>-1675.8</v>
      </c>
      <c r="G66" s="35">
        <v>-1649.2</v>
      </c>
      <c r="H66" s="19">
        <v>0</v>
      </c>
      <c r="I66" s="19">
        <v>0</v>
      </c>
      <c r="J66" s="19">
        <v>0</v>
      </c>
      <c r="K66" s="35">
        <f t="shared" si="19"/>
        <v>-13965</v>
      </c>
    </row>
    <row r="67" spans="1:11" ht="18.75" customHeight="1">
      <c r="A67" s="12" t="s">
        <v>52</v>
      </c>
      <c r="B67" s="35">
        <v>-42448.86</v>
      </c>
      <c r="C67" s="35">
        <v>-2949.55</v>
      </c>
      <c r="D67" s="35">
        <v>-16117.75</v>
      </c>
      <c r="E67" s="35">
        <v>-97123.41</v>
      </c>
      <c r="F67" s="35">
        <v>-76038.12</v>
      </c>
      <c r="G67" s="35">
        <v>-60837.48</v>
      </c>
      <c r="H67" s="19">
        <v>0</v>
      </c>
      <c r="I67" s="19">
        <v>0</v>
      </c>
      <c r="J67" s="19">
        <v>0</v>
      </c>
      <c r="K67" s="35">
        <f t="shared" si="19"/>
        <v>-295515.17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-27206.47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-200095.19000000003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1565076.2500000002</v>
      </c>
      <c r="C104" s="24">
        <f t="shared" si="22"/>
        <v>2294312.2700000005</v>
      </c>
      <c r="D104" s="24">
        <f t="shared" si="22"/>
        <v>2708323.1699999995</v>
      </c>
      <c r="E104" s="24">
        <f t="shared" si="22"/>
        <v>1430962.5799999998</v>
      </c>
      <c r="F104" s="24">
        <f t="shared" si="22"/>
        <v>2011208.06</v>
      </c>
      <c r="G104" s="24">
        <f t="shared" si="22"/>
        <v>2936471.9</v>
      </c>
      <c r="H104" s="24">
        <f t="shared" si="22"/>
        <v>1493819.49</v>
      </c>
      <c r="I104" s="24">
        <f>+I105+I106</f>
        <v>558849.8499999999</v>
      </c>
      <c r="J104" s="24">
        <f>+J105+J106</f>
        <v>969961.69</v>
      </c>
      <c r="K104" s="48">
        <f>SUM(B104:J104)</f>
        <v>15968985.26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1546438.6600000001</v>
      </c>
      <c r="C105" s="24">
        <f t="shared" si="23"/>
        <v>2270843.0900000003</v>
      </c>
      <c r="D105" s="24">
        <f t="shared" si="23"/>
        <v>2682911.7699999996</v>
      </c>
      <c r="E105" s="24">
        <f t="shared" si="23"/>
        <v>1408603.66</v>
      </c>
      <c r="F105" s="24">
        <f t="shared" si="23"/>
        <v>1987754.82</v>
      </c>
      <c r="G105" s="24">
        <f t="shared" si="23"/>
        <v>2906956.28</v>
      </c>
      <c r="H105" s="24">
        <f t="shared" si="23"/>
        <v>1473883.31</v>
      </c>
      <c r="I105" s="24">
        <f t="shared" si="23"/>
        <v>558849.8499999999</v>
      </c>
      <c r="J105" s="24">
        <f t="shared" si="23"/>
        <v>955981.87</v>
      </c>
      <c r="K105" s="48">
        <f>SUM(B105:J105)</f>
        <v>15792223.309999999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18637.59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176761.95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15968985.28</v>
      </c>
      <c r="L112" s="54"/>
    </row>
    <row r="113" spans="1:11" ht="18.75" customHeight="1">
      <c r="A113" s="26" t="s">
        <v>70</v>
      </c>
      <c r="B113" s="27">
        <v>204855.43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204855.43</v>
      </c>
    </row>
    <row r="114" spans="1:11" ht="18.75" customHeight="1">
      <c r="A114" s="26" t="s">
        <v>71</v>
      </c>
      <c r="B114" s="27">
        <v>1360220.83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1360220.83</v>
      </c>
    </row>
    <row r="115" spans="1:11" ht="18.75" customHeight="1">
      <c r="A115" s="26" t="s">
        <v>72</v>
      </c>
      <c r="B115" s="40">
        <v>0</v>
      </c>
      <c r="C115" s="27">
        <f>+C104</f>
        <v>2294312.2700000005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2294312.2700000005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2708323.1699999995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2708323.1699999995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1287866.32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1287866.32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143096.25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143096.25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383657.03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383657.03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708235.44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708235.44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101354.48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101354.48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817961.11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817961.11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859879.03</v>
      </c>
      <c r="H123" s="40">
        <v>0</v>
      </c>
      <c r="I123" s="40">
        <v>0</v>
      </c>
      <c r="J123" s="40">
        <v>0</v>
      </c>
      <c r="K123" s="41">
        <f t="shared" si="25"/>
        <v>859879.03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67402.3</v>
      </c>
      <c r="H124" s="40">
        <v>0</v>
      </c>
      <c r="I124" s="40">
        <v>0</v>
      </c>
      <c r="J124" s="40">
        <v>0</v>
      </c>
      <c r="K124" s="41">
        <f t="shared" si="25"/>
        <v>67402.3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420289.5</v>
      </c>
      <c r="H125" s="40">
        <v>0</v>
      </c>
      <c r="I125" s="40">
        <v>0</v>
      </c>
      <c r="J125" s="40">
        <v>0</v>
      </c>
      <c r="K125" s="41">
        <f t="shared" si="25"/>
        <v>420289.5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415360.39</v>
      </c>
      <c r="H126" s="40">
        <v>0</v>
      </c>
      <c r="I126" s="40">
        <v>0</v>
      </c>
      <c r="J126" s="40">
        <v>0</v>
      </c>
      <c r="K126" s="41">
        <f t="shared" si="25"/>
        <v>415360.39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1173540.7</v>
      </c>
      <c r="H127" s="40">
        <v>0</v>
      </c>
      <c r="I127" s="40">
        <v>0</v>
      </c>
      <c r="J127" s="40">
        <v>0</v>
      </c>
      <c r="K127" s="41">
        <f t="shared" si="25"/>
        <v>1173540.7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526290.97</v>
      </c>
      <c r="I128" s="40">
        <v>0</v>
      </c>
      <c r="J128" s="40">
        <v>0</v>
      </c>
      <c r="K128" s="41">
        <f t="shared" si="25"/>
        <v>526290.97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967528.52</v>
      </c>
      <c r="I129" s="40">
        <v>0</v>
      </c>
      <c r="J129" s="40">
        <v>0</v>
      </c>
      <c r="K129" s="41">
        <f t="shared" si="25"/>
        <v>967528.52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558849.85</v>
      </c>
      <c r="J130" s="40">
        <v>0</v>
      </c>
      <c r="K130" s="41">
        <f t="shared" si="25"/>
        <v>558849.85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969961.69</v>
      </c>
      <c r="K131" s="44">
        <f t="shared" si="25"/>
        <v>969961.69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2017-03-17T19:11:57Z</dcterms:modified>
  <cp:category/>
  <cp:version/>
  <cp:contentType/>
  <cp:contentStatus/>
</cp:coreProperties>
</file>