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<sst xmlns="http://schemas.openxmlformats.org/spreadsheetml/2006/main" count="135" uniqueCount="135">
  <si>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</si>
  <si>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</si>
  <si>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</si>
  <si>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</si>
  <si>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</si>
  <si>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</si>
  <si>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</si>
  <si>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</si>
  <si>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</si>
  <si>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</si>
  <si>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</si>
  <si>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</si>
  <si>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</si>
  <si>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</si>
  <si>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</si>
  <si>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</si>
  <si>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</si>
  <si>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</si>
  <si>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</si>
  <si>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</si>
  <si>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</si>
  <si>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</si>
  <si>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</si>
  <si>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</si>
  <si>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</si>
  <si>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</si>
  <si>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</si>
  <si>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</si>
  <si>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</si>
  <si>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</si>
  <si>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</si>
  <si>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</si>
  <si>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</si>
  <si>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</si>
  <si>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</si>
  <si>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</si>
  <si>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</si>
  <si>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</si>
  <si>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</si>
  <si>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</si>
  <si>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</si>
  <si>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</si>
  <si>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</si>
  <si>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</si>
  <si>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</si>
  <si>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</si>
  <si>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</si>
  <si>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</si>
  <si>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</si>
  <si>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</si>
  <si>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</si>
  <si>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</si>
  <si>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</si>
  <si>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</si>
  <si>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</si>
  <si>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</si>
  <si>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</si>
  <si>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</si>
  <si>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</si>
  <si>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</si>
  <si>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</si>
  <si>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</si>
  <si>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</si>
  <si>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</si>
  <si>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</si>
  <si>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</si>
  <si>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</si>
  <si>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</si>
  <si>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</si>
  <si>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</si>
  <si>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</si>
  <si>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</si>
  <si>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</si>
  <si>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</si>
  <si>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</si>
  <si>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</si>
  <si>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</si>
  <si>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</si>
  <si>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</si>
  <si>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</si>
  <si>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</si>
  <si>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</si>
  <si>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</si>
  <si>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</si>
  <si>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</si>
  <si>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</si>
  <si>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</si>
  <si>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</si>
  <si>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</si>
  <si>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</si>
  <si>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</si>
  <si>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</si>
  <si>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</si>
  <si>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</si>
  <si>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</si>
  <si>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</si>
  <si>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</si>
  <si>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</si>
  <si>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</si>
  <si>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</si>
  <si>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</si>
  <si>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</si>
  <si>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</si>
  <si>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</si>
  <si>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</si>
  <si>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</si>
  <si>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</si>
  <si>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</si>
  <si>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</si>
  <si>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</si>
  <si>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</si>
  <si>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</si>
  <si>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</si>
  <si>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</si>
  <si>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</si>
  <si>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</si>
  <si>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</si>
  <si>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</si>
  <si>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</si>
  <si>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</si>
  <si>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</si>
  <si>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</si>
  <si>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</si>
  <si>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</si>
  <si>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</si>
  <si>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</si>
  <si>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</si>
  <si>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</si>
  <si>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</si>
  <si>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</si>
  <si>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</si>
  <si>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</si>
  <si>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</si>
  <si>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</si>
  <si>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06/03/17 - VENCIMENTO 16/03/17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</si>
</sst>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598442</v>
      </c>
      <c r="C7" s="9">
        <f t="shared" si="0"/>
        <v>759683</v>
      </c>
      <c r="D7" s="9">
        <f t="shared" si="0"/>
        <v>784363</v>
      </c>
      <c r="E7" s="9">
        <f t="shared" si="0"/>
        <v>531106</v>
      </c>
      <c r="F7" s="9">
        <f t="shared" si="0"/>
        <v>732419</v>
      </c>
      <c r="G7" s="9">
        <f t="shared" si="0"/>
        <v>1232980</v>
      </c>
      <c r="H7" s="9">
        <f t="shared" si="0"/>
        <v>567953</v>
      </c>
      <c r="I7" s="9">
        <f t="shared" si="0"/>
        <v>122548</v>
      </c>
      <c r="J7" s="9">
        <f t="shared" si="0"/>
        <v>332427</v>
      </c>
      <c r="K7" s="9">
        <f t="shared" si="0"/>
        <v>5661921</v>
      </c>
      <c r="L7" s="52"/>
    </row>
    <row r="8" spans="1:11" ht="17.25" customHeight="1">
      <c r="A8" s="10" t="s">
        <v>97</v>
      </c>
      <c r="B8" s="11">
        <f>B9+B12+B16</f>
        <v>306927</v>
      </c>
      <c r="C8" s="11">
        <f aca="true" t="shared" si="1" ref="C8:J8">C9+C12+C16</f>
        <v>403325</v>
      </c>
      <c r="D8" s="11">
        <f t="shared" si="1"/>
        <v>387480</v>
      </c>
      <c r="E8" s="11">
        <f t="shared" si="1"/>
        <v>279022</v>
      </c>
      <c r="F8" s="11">
        <f t="shared" si="1"/>
        <v>371707</v>
      </c>
      <c r="G8" s="11">
        <f t="shared" si="1"/>
        <v>625642</v>
      </c>
      <c r="H8" s="11">
        <f t="shared" si="1"/>
        <v>315992</v>
      </c>
      <c r="I8" s="11">
        <f t="shared" si="1"/>
        <v>57993</v>
      </c>
      <c r="J8" s="11">
        <f t="shared" si="1"/>
        <v>162947</v>
      </c>
      <c r="K8" s="11">
        <f>SUM(B8:J8)</f>
        <v>2911035</v>
      </c>
    </row>
    <row r="9" spans="1:11" ht="17.25" customHeight="1">
      <c r="A9" s="15" t="s">
        <v>16</v>
      </c>
      <c r="B9" s="13">
        <f>+B10+B11</f>
        <v>44229</v>
      </c>
      <c r="C9" s="13">
        <f aca="true" t="shared" si="2" ref="C9:J9">+C10+C11</f>
        <v>61242</v>
      </c>
      <c r="D9" s="13">
        <f t="shared" si="2"/>
        <v>53476</v>
      </c>
      <c r="E9" s="13">
        <f t="shared" si="2"/>
        <v>40846</v>
      </c>
      <c r="F9" s="13">
        <f t="shared" si="2"/>
        <v>47325</v>
      </c>
      <c r="G9" s="13">
        <f t="shared" si="2"/>
        <v>62868</v>
      </c>
      <c r="H9" s="13">
        <f t="shared" si="2"/>
        <v>56176</v>
      </c>
      <c r="I9" s="13">
        <f t="shared" si="2"/>
        <v>9567</v>
      </c>
      <c r="J9" s="13">
        <f t="shared" si="2"/>
        <v>21155</v>
      </c>
      <c r="K9" s="11">
        <f>SUM(B9:J9)</f>
        <v>396884</v>
      </c>
    </row>
    <row r="10" spans="1:11" ht="17.25" customHeight="1">
      <c r="A10" s="29" t="s">
        <v>17</v>
      </c>
      <c r="B10" s="13">
        <v>44229</v>
      </c>
      <c r="C10" s="13">
        <v>61242</v>
      </c>
      <c r="D10" s="13">
        <v>53476</v>
      </c>
      <c r="E10" s="13">
        <v>40846</v>
      </c>
      <c r="F10" s="13">
        <v>47325</v>
      </c>
      <c r="G10" s="13">
        <v>62868</v>
      </c>
      <c r="H10" s="13">
        <v>56176</v>
      </c>
      <c r="I10" s="13">
        <v>9567</v>
      </c>
      <c r="J10" s="13">
        <v>21155</v>
      </c>
      <c r="K10" s="11">
        <f>SUM(B10:J10)</f>
        <v>396884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226154</v>
      </c>
      <c r="C12" s="17">
        <f t="shared" si="3"/>
        <v>296772</v>
      </c>
      <c r="D12" s="17">
        <f t="shared" si="3"/>
        <v>287885</v>
      </c>
      <c r="E12" s="17">
        <f t="shared" si="3"/>
        <v>206914</v>
      </c>
      <c r="F12" s="17">
        <f t="shared" si="3"/>
        <v>274390</v>
      </c>
      <c r="G12" s="17">
        <f t="shared" si="3"/>
        <v>472848</v>
      </c>
      <c r="H12" s="17">
        <f t="shared" si="3"/>
        <v>226766</v>
      </c>
      <c r="I12" s="17">
        <f t="shared" si="3"/>
        <v>41242</v>
      </c>
      <c r="J12" s="17">
        <f t="shared" si="3"/>
        <v>121487</v>
      </c>
      <c r="K12" s="11">
        <f aca="true" t="shared" si="4" ref="K12:K27">SUM(B12:J12)</f>
        <v>2154458</v>
      </c>
    </row>
    <row r="13" spans="1:13" ht="17.25" customHeight="1">
      <c r="A13" s="14" t="s">
        <v>19</v>
      </c>
      <c r="B13" s="13">
        <v>108335</v>
      </c>
      <c r="C13" s="13">
        <v>152577</v>
      </c>
      <c r="D13" s="13">
        <v>151432</v>
      </c>
      <c r="E13" s="13">
        <v>105973</v>
      </c>
      <c r="F13" s="13">
        <v>138756</v>
      </c>
      <c r="G13" s="13">
        <v>224181</v>
      </c>
      <c r="H13" s="13">
        <v>103868</v>
      </c>
      <c r="I13" s="13">
        <v>23062</v>
      </c>
      <c r="J13" s="13">
        <v>64140</v>
      </c>
      <c r="K13" s="11">
        <f t="shared" si="4"/>
        <v>1072324</v>
      </c>
      <c r="L13" s="52"/>
      <c r="M13" s="53"/>
    </row>
    <row r="14" spans="1:12" ht="17.25" customHeight="1">
      <c r="A14" s="14" t="s">
        <v>20</v>
      </c>
      <c r="B14" s="13">
        <v>109515</v>
      </c>
      <c r="C14" s="13">
        <v>131503</v>
      </c>
      <c r="D14" s="13">
        <v>127896</v>
      </c>
      <c r="E14" s="13">
        <v>92960</v>
      </c>
      <c r="F14" s="13">
        <v>127294</v>
      </c>
      <c r="G14" s="13">
        <v>235204</v>
      </c>
      <c r="H14" s="13">
        <v>107932</v>
      </c>
      <c r="I14" s="13">
        <v>16061</v>
      </c>
      <c r="J14" s="13">
        <v>54361</v>
      </c>
      <c r="K14" s="11">
        <f t="shared" si="4"/>
        <v>1002726</v>
      </c>
      <c r="L14" s="52"/>
    </row>
    <row r="15" spans="1:11" ht="17.25" customHeight="1">
      <c r="A15" s="14" t="s">
        <v>21</v>
      </c>
      <c r="B15" s="13">
        <v>8304</v>
      </c>
      <c r="C15" s="13">
        <v>12692</v>
      </c>
      <c r="D15" s="13">
        <v>8557</v>
      </c>
      <c r="E15" s="13">
        <v>7981</v>
      </c>
      <c r="F15" s="13">
        <v>8340</v>
      </c>
      <c r="G15" s="13">
        <v>13463</v>
      </c>
      <c r="H15" s="13">
        <v>14966</v>
      </c>
      <c r="I15" s="13">
        <v>2119</v>
      </c>
      <c r="J15" s="13">
        <v>2986</v>
      </c>
      <c r="K15" s="11">
        <f t="shared" si="4"/>
        <v>79408</v>
      </c>
    </row>
    <row r="16" spans="1:11" ht="17.25" customHeight="1">
      <c r="A16" s="15" t="s">
        <v>93</v>
      </c>
      <c r="B16" s="13">
        <f>B17+B18+B19</f>
        <v>36544</v>
      </c>
      <c r="C16" s="13">
        <f aca="true" t="shared" si="5" ref="C16:J16">C17+C18+C19</f>
        <v>45311</v>
      </c>
      <c r="D16" s="13">
        <f t="shared" si="5"/>
        <v>46119</v>
      </c>
      <c r="E16" s="13">
        <f t="shared" si="5"/>
        <v>31262</v>
      </c>
      <c r="F16" s="13">
        <f t="shared" si="5"/>
        <v>49992</v>
      </c>
      <c r="G16" s="13">
        <f t="shared" si="5"/>
        <v>89926</v>
      </c>
      <c r="H16" s="13">
        <f t="shared" si="5"/>
        <v>33050</v>
      </c>
      <c r="I16" s="13">
        <f t="shared" si="5"/>
        <v>7184</v>
      </c>
      <c r="J16" s="13">
        <f t="shared" si="5"/>
        <v>20305</v>
      </c>
      <c r="K16" s="11">
        <f t="shared" si="4"/>
        <v>359693</v>
      </c>
    </row>
    <row r="17" spans="1:11" ht="17.25" customHeight="1">
      <c r="A17" s="14" t="s">
        <v>94</v>
      </c>
      <c r="B17" s="13">
        <v>24671</v>
      </c>
      <c r="C17" s="13">
        <v>32441</v>
      </c>
      <c r="D17" s="13">
        <v>30762</v>
      </c>
      <c r="E17" s="13">
        <v>21508</v>
      </c>
      <c r="F17" s="13">
        <v>35818</v>
      </c>
      <c r="G17" s="13">
        <v>62175</v>
      </c>
      <c r="H17" s="13">
        <v>23961</v>
      </c>
      <c r="I17" s="13">
        <v>5248</v>
      </c>
      <c r="J17" s="13">
        <v>13108</v>
      </c>
      <c r="K17" s="11">
        <f t="shared" si="4"/>
        <v>249692</v>
      </c>
    </row>
    <row r="18" spans="1:11" ht="17.25" customHeight="1">
      <c r="A18" s="14" t="s">
        <v>95</v>
      </c>
      <c r="B18" s="13">
        <v>11253</v>
      </c>
      <c r="C18" s="13">
        <v>12081</v>
      </c>
      <c r="D18" s="13">
        <v>14899</v>
      </c>
      <c r="E18" s="13">
        <v>9260</v>
      </c>
      <c r="F18" s="13">
        <v>13622</v>
      </c>
      <c r="G18" s="13">
        <v>26813</v>
      </c>
      <c r="H18" s="13">
        <v>8317</v>
      </c>
      <c r="I18" s="13">
        <v>1833</v>
      </c>
      <c r="J18" s="13">
        <v>7033</v>
      </c>
      <c r="K18" s="11">
        <f t="shared" si="4"/>
        <v>105111</v>
      </c>
    </row>
    <row r="19" spans="1:11" ht="17.25" customHeight="1">
      <c r="A19" s="14" t="s">
        <v>96</v>
      </c>
      <c r="B19" s="13">
        <v>620</v>
      </c>
      <c r="C19" s="13">
        <v>789</v>
      </c>
      <c r="D19" s="13">
        <v>458</v>
      </c>
      <c r="E19" s="13">
        <v>494</v>
      </c>
      <c r="F19" s="13">
        <v>552</v>
      </c>
      <c r="G19" s="13">
        <v>938</v>
      </c>
      <c r="H19" s="13">
        <v>772</v>
      </c>
      <c r="I19" s="13">
        <v>103</v>
      </c>
      <c r="J19" s="13">
        <v>164</v>
      </c>
      <c r="K19" s="11">
        <f t="shared" si="4"/>
        <v>4890</v>
      </c>
    </row>
    <row r="20" spans="1:11" ht="17.25" customHeight="1">
      <c r="A20" s="16" t="s">
        <v>22</v>
      </c>
      <c r="B20" s="11">
        <f>+B21+B22+B23</f>
        <v>162041</v>
      </c>
      <c r="C20" s="11">
        <f aca="true" t="shared" si="6" ref="C20:J20">+C21+C22+C23</f>
        <v>179274</v>
      </c>
      <c r="D20" s="11">
        <f t="shared" si="6"/>
        <v>202062</v>
      </c>
      <c r="E20" s="11">
        <f t="shared" si="6"/>
        <v>129238</v>
      </c>
      <c r="F20" s="11">
        <f t="shared" si="6"/>
        <v>207276</v>
      </c>
      <c r="G20" s="11">
        <f t="shared" si="6"/>
        <v>388999</v>
      </c>
      <c r="H20" s="11">
        <f t="shared" si="6"/>
        <v>138391</v>
      </c>
      <c r="I20" s="11">
        <f t="shared" si="6"/>
        <v>32048</v>
      </c>
      <c r="J20" s="11">
        <f t="shared" si="6"/>
        <v>81035</v>
      </c>
      <c r="K20" s="11">
        <f t="shared" si="4"/>
        <v>1520364</v>
      </c>
    </row>
    <row r="21" spans="1:12" ht="17.25" customHeight="1">
      <c r="A21" s="12" t="s">
        <v>23</v>
      </c>
      <c r="B21" s="13">
        <v>86289</v>
      </c>
      <c r="C21" s="13">
        <v>105883</v>
      </c>
      <c r="D21" s="13">
        <v>119656</v>
      </c>
      <c r="E21" s="13">
        <v>74865</v>
      </c>
      <c r="F21" s="13">
        <v>117609</v>
      </c>
      <c r="G21" s="13">
        <v>203336</v>
      </c>
      <c r="H21" s="13">
        <v>77085</v>
      </c>
      <c r="I21" s="13">
        <v>19908</v>
      </c>
      <c r="J21" s="13">
        <v>46969</v>
      </c>
      <c r="K21" s="11">
        <f t="shared" si="4"/>
        <v>851600</v>
      </c>
      <c r="L21" s="52"/>
    </row>
    <row r="22" spans="1:12" ht="17.25" customHeight="1">
      <c r="A22" s="12" t="s">
        <v>24</v>
      </c>
      <c r="B22" s="13">
        <v>72182</v>
      </c>
      <c r="C22" s="13">
        <v>69219</v>
      </c>
      <c r="D22" s="13">
        <v>78934</v>
      </c>
      <c r="E22" s="13">
        <v>51668</v>
      </c>
      <c r="F22" s="13">
        <v>86296</v>
      </c>
      <c r="G22" s="13">
        <v>179368</v>
      </c>
      <c r="H22" s="13">
        <v>56527</v>
      </c>
      <c r="I22" s="13">
        <v>11380</v>
      </c>
      <c r="J22" s="13">
        <v>32823</v>
      </c>
      <c r="K22" s="11">
        <f t="shared" si="4"/>
        <v>638397</v>
      </c>
      <c r="L22" s="52"/>
    </row>
    <row r="23" spans="1:11" ht="17.25" customHeight="1">
      <c r="A23" s="12" t="s">
        <v>25</v>
      </c>
      <c r="B23" s="13">
        <v>3570</v>
      </c>
      <c r="C23" s="13">
        <v>4172</v>
      </c>
      <c r="D23" s="13">
        <v>3472</v>
      </c>
      <c r="E23" s="13">
        <v>2705</v>
      </c>
      <c r="F23" s="13">
        <v>3371</v>
      </c>
      <c r="G23" s="13">
        <v>6295</v>
      </c>
      <c r="H23" s="13">
        <v>4779</v>
      </c>
      <c r="I23" s="13">
        <v>760</v>
      </c>
      <c r="J23" s="13">
        <v>1243</v>
      </c>
      <c r="K23" s="11">
        <f t="shared" si="4"/>
        <v>30367</v>
      </c>
    </row>
    <row r="24" spans="1:11" ht="17.25" customHeight="1">
      <c r="A24" s="16" t="s">
        <v>26</v>
      </c>
      <c r="B24" s="13">
        <f>+B25+B26</f>
        <v>129474</v>
      </c>
      <c r="C24" s="13">
        <f aca="true" t="shared" si="7" ref="C24:J24">+C25+C26</f>
        <v>177084</v>
      </c>
      <c r="D24" s="13">
        <f t="shared" si="7"/>
        <v>194821</v>
      </c>
      <c r="E24" s="13">
        <f t="shared" si="7"/>
        <v>122846</v>
      </c>
      <c r="F24" s="13">
        <f t="shared" si="7"/>
        <v>153436</v>
      </c>
      <c r="G24" s="13">
        <f t="shared" si="7"/>
        <v>218339</v>
      </c>
      <c r="H24" s="13">
        <f t="shared" si="7"/>
        <v>104350</v>
      </c>
      <c r="I24" s="13">
        <f t="shared" si="7"/>
        <v>32507</v>
      </c>
      <c r="J24" s="13">
        <f t="shared" si="7"/>
        <v>88445</v>
      </c>
      <c r="K24" s="11">
        <f t="shared" si="4"/>
        <v>1221302</v>
      </c>
    </row>
    <row r="25" spans="1:12" ht="17.25" customHeight="1">
      <c r="A25" s="12" t="s">
        <v>115</v>
      </c>
      <c r="B25" s="13">
        <v>66019</v>
      </c>
      <c r="C25" s="13">
        <v>99000</v>
      </c>
      <c r="D25" s="13">
        <v>115628</v>
      </c>
      <c r="E25" s="13">
        <v>71892</v>
      </c>
      <c r="F25" s="13">
        <v>87163</v>
      </c>
      <c r="G25" s="13">
        <v>118921</v>
      </c>
      <c r="H25" s="13">
        <v>56135</v>
      </c>
      <c r="I25" s="13">
        <v>20490</v>
      </c>
      <c r="J25" s="13">
        <v>49881</v>
      </c>
      <c r="K25" s="11">
        <f t="shared" si="4"/>
        <v>685129</v>
      </c>
      <c r="L25" s="52"/>
    </row>
    <row r="26" spans="1:12" ht="17.25" customHeight="1">
      <c r="A26" s="12" t="s">
        <v>116</v>
      </c>
      <c r="B26" s="13">
        <v>63455</v>
      </c>
      <c r="C26" s="13">
        <v>78084</v>
      </c>
      <c r="D26" s="13">
        <v>79193</v>
      </c>
      <c r="E26" s="13">
        <v>50954</v>
      </c>
      <c r="F26" s="13">
        <v>66273</v>
      </c>
      <c r="G26" s="13">
        <v>99418</v>
      </c>
      <c r="H26" s="13">
        <v>48215</v>
      </c>
      <c r="I26" s="13">
        <v>12017</v>
      </c>
      <c r="J26" s="13">
        <v>38564</v>
      </c>
      <c r="K26" s="11">
        <f t="shared" si="4"/>
        <v>536173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9220</v>
      </c>
      <c r="I27" s="11">
        <v>0</v>
      </c>
      <c r="J27" s="11">
        <v>0</v>
      </c>
      <c r="K27" s="11">
        <f t="shared" si="4"/>
        <v>9220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5094.82</v>
      </c>
      <c r="I35" s="19">
        <v>0</v>
      </c>
      <c r="J35" s="19">
        <v>0</v>
      </c>
      <c r="K35" s="23">
        <f>SUM(B35:J35)</f>
        <v>5094.82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1682568</v>
      </c>
      <c r="C47" s="22">
        <f aca="true" t="shared" si="12" ref="C47:H47">+C48+C57</f>
        <v>2386990.6300000004</v>
      </c>
      <c r="D47" s="22">
        <f t="shared" si="12"/>
        <v>2772832.09</v>
      </c>
      <c r="E47" s="22">
        <f t="shared" si="12"/>
        <v>1604102.41</v>
      </c>
      <c r="F47" s="22">
        <f t="shared" si="12"/>
        <v>2182705.8000000003</v>
      </c>
      <c r="G47" s="22">
        <f t="shared" si="12"/>
        <v>3096708.87</v>
      </c>
      <c r="H47" s="22">
        <f t="shared" si="12"/>
        <v>1644856.31</v>
      </c>
      <c r="I47" s="22">
        <f>+I48+I57</f>
        <v>620092.4299999999</v>
      </c>
      <c r="J47" s="22">
        <f>+J48+J57</f>
        <v>1012713.28</v>
      </c>
      <c r="K47" s="22">
        <f>SUM(B47:J47)</f>
        <v>17003569.82</v>
      </c>
    </row>
    <row r="48" spans="1:11" ht="17.25" customHeight="1">
      <c r="A48" s="16" t="s">
        <v>108</v>
      </c>
      <c r="B48" s="23">
        <f>SUM(B49:B56)</f>
        <v>1663930.41</v>
      </c>
      <c r="C48" s="23">
        <f aca="true" t="shared" si="13" ref="C48:J48">SUM(C49:C56)</f>
        <v>2363521.45</v>
      </c>
      <c r="D48" s="23">
        <f t="shared" si="13"/>
        <v>2747420.69</v>
      </c>
      <c r="E48" s="23">
        <f t="shared" si="13"/>
        <v>1581743.49</v>
      </c>
      <c r="F48" s="23">
        <f t="shared" si="13"/>
        <v>2159252.56</v>
      </c>
      <c r="G48" s="23">
        <f t="shared" si="13"/>
        <v>3067193.25</v>
      </c>
      <c r="H48" s="23">
        <f t="shared" si="13"/>
        <v>1624920.1300000001</v>
      </c>
      <c r="I48" s="23">
        <f t="shared" si="13"/>
        <v>620092.4299999999</v>
      </c>
      <c r="J48" s="23">
        <f t="shared" si="13"/>
        <v>998733.4600000001</v>
      </c>
      <c r="K48" s="23">
        <f aca="true" t="shared" si="14" ref="K48:K57">SUM(B48:J48)</f>
        <v>16826807.87</v>
      </c>
    </row>
    <row r="49" spans="1:11" ht="17.25" customHeight="1">
      <c r="A49" s="34" t="s">
        <v>43</v>
      </c>
      <c r="B49" s="23">
        <f aca="true" t="shared" si="15" ref="B49:H49">ROUND(B30*B7,2)</f>
        <v>1662711.25</v>
      </c>
      <c r="C49" s="23">
        <f t="shared" si="15"/>
        <v>2356232.79</v>
      </c>
      <c r="D49" s="23">
        <f t="shared" si="15"/>
        <v>2744956.75</v>
      </c>
      <c r="E49" s="23">
        <f t="shared" si="15"/>
        <v>1580730.79</v>
      </c>
      <c r="F49" s="23">
        <f t="shared" si="15"/>
        <v>2157413.41</v>
      </c>
      <c r="G49" s="23">
        <f t="shared" si="15"/>
        <v>3064571.79</v>
      </c>
      <c r="H49" s="23">
        <f t="shared" si="15"/>
        <v>1618722.85</v>
      </c>
      <c r="I49" s="23">
        <f>ROUND(I30*I7,2)</f>
        <v>619026.71</v>
      </c>
      <c r="J49" s="23">
        <f>ROUND(J30*J7,2)</f>
        <v>996516.42</v>
      </c>
      <c r="K49" s="23">
        <f t="shared" si="14"/>
        <v>16800882.76</v>
      </c>
    </row>
    <row r="50" spans="1:11" ht="17.25" customHeight="1">
      <c r="A50" s="34" t="s">
        <v>44</v>
      </c>
      <c r="B50" s="19">
        <v>0</v>
      </c>
      <c r="C50" s="23">
        <f>ROUND(C31*C7,2)</f>
        <v>5237.39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5237.39</v>
      </c>
    </row>
    <row r="51" spans="1:11" ht="17.25" customHeight="1">
      <c r="A51" s="66" t="s">
        <v>104</v>
      </c>
      <c r="B51" s="67">
        <f aca="true" t="shared" si="16" ref="B51:H51">ROUND(B32*B7,2)</f>
        <v>-2872.52</v>
      </c>
      <c r="C51" s="67">
        <f t="shared" si="16"/>
        <v>-3722.45</v>
      </c>
      <c r="D51" s="67">
        <f t="shared" si="16"/>
        <v>-3921.82</v>
      </c>
      <c r="E51" s="67">
        <f t="shared" si="16"/>
        <v>-2432.7</v>
      </c>
      <c r="F51" s="67">
        <f t="shared" si="16"/>
        <v>-3442.37</v>
      </c>
      <c r="G51" s="67">
        <f t="shared" si="16"/>
        <v>-4808.62</v>
      </c>
      <c r="H51" s="67">
        <f t="shared" si="16"/>
        <v>-2612.58</v>
      </c>
      <c r="I51" s="19">
        <v>0</v>
      </c>
      <c r="J51" s="19">
        <v>0</v>
      </c>
      <c r="K51" s="67">
        <f>SUM(B51:J51)</f>
        <v>-23813.059999999998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5094.82</v>
      </c>
      <c r="I53" s="31">
        <f>+I35</f>
        <v>0</v>
      </c>
      <c r="J53" s="31">
        <f>+J35</f>
        <v>0</v>
      </c>
      <c r="K53" s="23">
        <f t="shared" si="14"/>
        <v>5094.82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18637.59</v>
      </c>
      <c r="C57" s="36">
        <v>23469.18</v>
      </c>
      <c r="D57" s="36">
        <v>25411.4</v>
      </c>
      <c r="E57" s="36">
        <v>22358.92</v>
      </c>
      <c r="F57" s="36">
        <v>23453.24</v>
      </c>
      <c r="G57" s="36">
        <v>29515.62</v>
      </c>
      <c r="H57" s="36">
        <v>19936.18</v>
      </c>
      <c r="I57" s="19">
        <v>0</v>
      </c>
      <c r="J57" s="36">
        <v>13979.82</v>
      </c>
      <c r="K57" s="36">
        <f t="shared" si="14"/>
        <v>176761.95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-181319.33000000002</v>
      </c>
      <c r="C61" s="35">
        <f t="shared" si="17"/>
        <v>-252029.71000000002</v>
      </c>
      <c r="D61" s="35">
        <f t="shared" si="17"/>
        <v>-223464.75999999998</v>
      </c>
      <c r="E61" s="35">
        <f t="shared" si="17"/>
        <v>-167965.22999999998</v>
      </c>
      <c r="F61" s="35">
        <f t="shared" si="17"/>
        <v>-197737.39</v>
      </c>
      <c r="G61" s="35">
        <f t="shared" si="17"/>
        <v>-266104.87</v>
      </c>
      <c r="H61" s="35">
        <f t="shared" si="17"/>
        <v>-226542.71</v>
      </c>
      <c r="I61" s="35">
        <f t="shared" si="17"/>
        <v>-103226.17000000001</v>
      </c>
      <c r="J61" s="35">
        <f t="shared" si="17"/>
        <v>-89864.22</v>
      </c>
      <c r="K61" s="35">
        <f>SUM(B61:J61)</f>
        <v>-1708254.39</v>
      </c>
    </row>
    <row r="62" spans="1:11" ht="18.75" customHeight="1">
      <c r="A62" s="16" t="s">
        <v>74</v>
      </c>
      <c r="B62" s="35">
        <f aca="true" t="shared" si="18" ref="B62:J62">B63+B64+B65+B66+B67+B68</f>
        <v>-168070.2</v>
      </c>
      <c r="C62" s="35">
        <f t="shared" si="18"/>
        <v>-232719.6</v>
      </c>
      <c r="D62" s="35">
        <f t="shared" si="18"/>
        <v>-203208.8</v>
      </c>
      <c r="E62" s="35">
        <f t="shared" si="18"/>
        <v>-155214.8</v>
      </c>
      <c r="F62" s="35">
        <f t="shared" si="18"/>
        <v>-179835</v>
      </c>
      <c r="G62" s="35">
        <f t="shared" si="18"/>
        <v>-238898.4</v>
      </c>
      <c r="H62" s="35">
        <f t="shared" si="18"/>
        <v>-213468.8</v>
      </c>
      <c r="I62" s="35">
        <f t="shared" si="18"/>
        <v>-36354.6</v>
      </c>
      <c r="J62" s="35">
        <f t="shared" si="18"/>
        <v>-80389</v>
      </c>
      <c r="K62" s="35">
        <f aca="true" t="shared" si="19" ref="K62:K91">SUM(B62:J62)</f>
        <v>-1508159.2000000002</v>
      </c>
    </row>
    <row r="63" spans="1:11" ht="18.75" customHeight="1">
      <c r="A63" s="12" t="s">
        <v>75</v>
      </c>
      <c r="B63" s="35">
        <f>-ROUND(B9*$D$3,2)</f>
        <v>-168070.2</v>
      </c>
      <c r="C63" s="35">
        <f aca="true" t="shared" si="20" ref="C63:J63">-ROUND(C9*$D$3,2)</f>
        <v>-232719.6</v>
      </c>
      <c r="D63" s="35">
        <f t="shared" si="20"/>
        <v>-203208.8</v>
      </c>
      <c r="E63" s="35">
        <f t="shared" si="20"/>
        <v>-155214.8</v>
      </c>
      <c r="F63" s="35">
        <f t="shared" si="20"/>
        <v>-179835</v>
      </c>
      <c r="G63" s="35">
        <f t="shared" si="20"/>
        <v>-238898.4</v>
      </c>
      <c r="H63" s="35">
        <f t="shared" si="20"/>
        <v>-213468.8</v>
      </c>
      <c r="I63" s="35">
        <f t="shared" si="20"/>
        <v>-36354.6</v>
      </c>
      <c r="J63" s="35">
        <f t="shared" si="20"/>
        <v>-80389</v>
      </c>
      <c r="K63" s="35">
        <f t="shared" si="19"/>
        <v>-1508159.2000000002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-13249.13</v>
      </c>
      <c r="C69" s="67">
        <f t="shared" si="21"/>
        <v>-19310.11</v>
      </c>
      <c r="D69" s="67">
        <f t="shared" si="21"/>
        <v>-20255.96</v>
      </c>
      <c r="E69" s="67">
        <f t="shared" si="21"/>
        <v>-12750.43</v>
      </c>
      <c r="F69" s="67">
        <f t="shared" si="21"/>
        <v>-17902.390000000003</v>
      </c>
      <c r="G69" s="67">
        <f t="shared" si="21"/>
        <v>-27206.47</v>
      </c>
      <c r="H69" s="67">
        <f t="shared" si="21"/>
        <v>-13073.91</v>
      </c>
      <c r="I69" s="67">
        <f t="shared" si="21"/>
        <v>-66871.57</v>
      </c>
      <c r="J69" s="67">
        <f t="shared" si="21"/>
        <v>-9475.22</v>
      </c>
      <c r="K69" s="67">
        <f t="shared" si="19"/>
        <v>-200095.19000000003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1501248.6700000002</v>
      </c>
      <c r="C104" s="24">
        <f t="shared" si="22"/>
        <v>2134960.9200000004</v>
      </c>
      <c r="D104" s="24">
        <f t="shared" si="22"/>
        <v>2549367.33</v>
      </c>
      <c r="E104" s="24">
        <f t="shared" si="22"/>
        <v>1436137.18</v>
      </c>
      <c r="F104" s="24">
        <f t="shared" si="22"/>
        <v>1984968.4100000001</v>
      </c>
      <c r="G104" s="24">
        <f t="shared" si="22"/>
        <v>2830604</v>
      </c>
      <c r="H104" s="24">
        <f t="shared" si="22"/>
        <v>1418313.6</v>
      </c>
      <c r="I104" s="24">
        <f>+I105+I106</f>
        <v>516866.25999999995</v>
      </c>
      <c r="J104" s="24">
        <f>+J105+J106</f>
        <v>922849.06</v>
      </c>
      <c r="K104" s="48">
        <f>SUM(B104:J104)</f>
        <v>15295315.430000002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1482611.08</v>
      </c>
      <c r="C105" s="24">
        <f t="shared" si="23"/>
        <v>2111491.74</v>
      </c>
      <c r="D105" s="24">
        <f t="shared" si="23"/>
        <v>2523955.93</v>
      </c>
      <c r="E105" s="24">
        <f t="shared" si="23"/>
        <v>1413778.26</v>
      </c>
      <c r="F105" s="24">
        <f t="shared" si="23"/>
        <v>1961515.1700000002</v>
      </c>
      <c r="G105" s="24">
        <f t="shared" si="23"/>
        <v>2801088.38</v>
      </c>
      <c r="H105" s="24">
        <f t="shared" si="23"/>
        <v>1398377.4200000002</v>
      </c>
      <c r="I105" s="24">
        <f t="shared" si="23"/>
        <v>516866.25999999995</v>
      </c>
      <c r="J105" s="24">
        <f t="shared" si="23"/>
        <v>908869.2400000001</v>
      </c>
      <c r="K105" s="48">
        <f>SUM(B105:J105)</f>
        <v>15118553.479999999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18637.59</v>
      </c>
      <c r="C106" s="24">
        <f t="shared" si="24"/>
        <v>23469.18</v>
      </c>
      <c r="D106" s="24">
        <f t="shared" si="24"/>
        <v>25411.4</v>
      </c>
      <c r="E106" s="24">
        <f t="shared" si="24"/>
        <v>22358.92</v>
      </c>
      <c r="F106" s="24">
        <f t="shared" si="24"/>
        <v>23453.24</v>
      </c>
      <c r="G106" s="24">
        <f t="shared" si="24"/>
        <v>29515.62</v>
      </c>
      <c r="H106" s="24">
        <f t="shared" si="24"/>
        <v>19936.18</v>
      </c>
      <c r="I106" s="19">
        <f t="shared" si="24"/>
        <v>0</v>
      </c>
      <c r="J106" s="24">
        <f t="shared" si="24"/>
        <v>13979.82</v>
      </c>
      <c r="K106" s="48">
        <f>SUM(B106:J106)</f>
        <v>176761.95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15295315.41</v>
      </c>
      <c r="L112" s="54"/>
    </row>
    <row r="113" spans="1:11" ht="18.75" customHeight="1">
      <c r="A113" s="26" t="s">
        <v>70</v>
      </c>
      <c r="B113" s="27">
        <v>200058.67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200058.67</v>
      </c>
    </row>
    <row r="114" spans="1:11" ht="18.75" customHeight="1">
      <c r="A114" s="26" t="s">
        <v>71</v>
      </c>
      <c r="B114" s="27">
        <v>1301190.01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1301190.01</v>
      </c>
    </row>
    <row r="115" spans="1:11" ht="18.75" customHeight="1">
      <c r="A115" s="26" t="s">
        <v>72</v>
      </c>
      <c r="B115" s="40">
        <v>0</v>
      </c>
      <c r="C115" s="27">
        <f>+C104</f>
        <v>2134960.9200000004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2134960.9200000004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2549367.33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2549367.33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1292523.46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1292523.46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143613.71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143613.71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373150.38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373150.38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695868.53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695868.53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100939.94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100939.94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815009.55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815009.55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823973.78</v>
      </c>
      <c r="H123" s="40">
        <v>0</v>
      </c>
      <c r="I123" s="40">
        <v>0</v>
      </c>
      <c r="J123" s="40">
        <v>0</v>
      </c>
      <c r="K123" s="41">
        <f t="shared" si="25"/>
        <v>823973.78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65284.94</v>
      </c>
      <c r="H124" s="40">
        <v>0</v>
      </c>
      <c r="I124" s="40">
        <v>0</v>
      </c>
      <c r="J124" s="40">
        <v>0</v>
      </c>
      <c r="K124" s="41">
        <f t="shared" si="25"/>
        <v>65284.94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415807.92</v>
      </c>
      <c r="H125" s="40">
        <v>0</v>
      </c>
      <c r="I125" s="40">
        <v>0</v>
      </c>
      <c r="J125" s="40">
        <v>0</v>
      </c>
      <c r="K125" s="41">
        <f t="shared" si="25"/>
        <v>415807.92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403979.15</v>
      </c>
      <c r="H126" s="40">
        <v>0</v>
      </c>
      <c r="I126" s="40">
        <v>0</v>
      </c>
      <c r="J126" s="40">
        <v>0</v>
      </c>
      <c r="K126" s="41">
        <f t="shared" si="25"/>
        <v>403979.15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1121558.21</v>
      </c>
      <c r="H127" s="40">
        <v>0</v>
      </c>
      <c r="I127" s="40">
        <v>0</v>
      </c>
      <c r="J127" s="40">
        <v>0</v>
      </c>
      <c r="K127" s="41">
        <f t="shared" si="25"/>
        <v>1121558.21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499992.56</v>
      </c>
      <c r="I128" s="40">
        <v>0</v>
      </c>
      <c r="J128" s="40">
        <v>0</v>
      </c>
      <c r="K128" s="41">
        <f t="shared" si="25"/>
        <v>499992.56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918321.03</v>
      </c>
      <c r="I129" s="40">
        <v>0</v>
      </c>
      <c r="J129" s="40">
        <v>0</v>
      </c>
      <c r="K129" s="41">
        <f t="shared" si="25"/>
        <v>918321.03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516866.26</v>
      </c>
      <c r="J130" s="40">
        <v>0</v>
      </c>
      <c r="K130" s="41">
        <f t="shared" si="25"/>
        <v>516866.26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922849.06</v>
      </c>
      <c r="K131" s="44">
        <f t="shared" si="25"/>
        <v>922849.06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2017-03-16T13:36:34Z</dcterms:modified>
  <cp:category/>
  <cp:version/>
  <cp:contentType/>
  <cp:contentStatus/>
</cp:coreProperties>
</file>