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<sst xmlns="http://schemas.openxmlformats.org/spreadsheetml/2006/main" count="135" uniqueCount="135">
  <si>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</si>
  <si>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</si>
  <si>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</si>
  <si>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</si>
  <si>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</si>
  <si>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</si>
  <si>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</si>
  <si>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</si>
  <si>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</si>
  <si>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</si>
  <si>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</si>
  <si>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</si>
  <si>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</si>
  <si>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</si>
  <si>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</si>
  <si>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</si>
  <si>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</si>
  <si>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</si>
  <si>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</si>
  <si>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</si>
  <si>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</si>
  <si>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</si>
  <si>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</si>
  <si>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</si>
  <si>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</si>
  <si>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</si>
  <si>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</si>
  <si>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</si>
  <si>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</si>
  <si>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</si>
  <si>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</si>
  <si>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</si>
  <si>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</si>
  <si>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</si>
  <si>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</si>
  <si>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</si>
  <si>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</si>
  <si>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</si>
  <si>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</si>
  <si>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</si>
  <si>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</si>
  <si>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</si>
  <si>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</si>
  <si>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</si>
  <si>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</si>
  <si>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</si>
  <si>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</si>
  <si>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</si>
  <si>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</si>
  <si>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</si>
  <si>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</si>
  <si>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</si>
  <si>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</si>
  <si>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</si>
  <si>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</si>
  <si>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</si>
  <si>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</si>
  <si>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</si>
  <si>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</si>
  <si>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</si>
  <si>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</si>
  <si>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</si>
  <si>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</si>
  <si>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</si>
  <si>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</si>
  <si>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</si>
  <si>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</si>
  <si>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</si>
  <si>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</si>
  <si>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</si>
  <si>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</si>
  <si>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</si>
  <si>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</si>
  <si>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</si>
  <si>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</si>
  <si>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</si>
  <si>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</si>
  <si>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</si>
  <si>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</si>
  <si>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</si>
  <si>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</si>
  <si>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</si>
  <si>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</si>
  <si>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</si>
  <si>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</si>
  <si>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</si>
  <si>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</si>
  <si>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</si>
  <si>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</si>
  <si>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</si>
  <si>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</si>
  <si>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</si>
  <si>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</si>
  <si>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</si>
  <si>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</si>
  <si>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</si>
  <si>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</si>
  <si>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</si>
  <si>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</si>
  <si>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</si>
  <si>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</si>
  <si>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</si>
  <si>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</si>
  <si>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</si>
  <si>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</si>
  <si>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</si>
  <si>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</si>
  <si>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</si>
  <si>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</si>
  <si>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</si>
  <si>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</si>
  <si>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</si>
  <si>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</si>
  <si>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</si>
  <si>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</si>
  <si>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</si>
  <si>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</si>
  <si>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</si>
  <si>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</si>
  <si>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</si>
  <si>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</si>
  <si>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</si>
  <si>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</si>
  <si>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</si>
  <si>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</si>
  <si>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</si>
  <si>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</si>
  <si>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</si>
  <si>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</si>
  <si>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</si>
  <si>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</si>
  <si>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</si>
  <si>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</si>
  <si>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</si>
  <si>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04/03/17 - VENCIMENTO 16/03/17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</si>
</sst>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332486</v>
      </c>
      <c r="C7" s="9">
        <f t="shared" si="0"/>
        <v>425793</v>
      </c>
      <c r="D7" s="9">
        <f t="shared" si="0"/>
        <v>468087</v>
      </c>
      <c r="E7" s="9">
        <f t="shared" si="0"/>
        <v>273664</v>
      </c>
      <c r="F7" s="9">
        <f t="shared" si="0"/>
        <v>411982</v>
      </c>
      <c r="G7" s="9">
        <f t="shared" si="0"/>
        <v>667426</v>
      </c>
      <c r="H7" s="9">
        <f t="shared" si="0"/>
        <v>272506</v>
      </c>
      <c r="I7" s="9">
        <f t="shared" si="0"/>
        <v>57691</v>
      </c>
      <c r="J7" s="9">
        <f t="shared" si="0"/>
        <v>197494</v>
      </c>
      <c r="K7" s="9">
        <f t="shared" si="0"/>
        <v>3107129</v>
      </c>
      <c r="L7" s="52"/>
    </row>
    <row r="8" spans="1:11" ht="17.25" customHeight="1">
      <c r="A8" s="10" t="s">
        <v>97</v>
      </c>
      <c r="B8" s="11">
        <f>B9+B12+B16</f>
        <v>166125</v>
      </c>
      <c r="C8" s="11">
        <f aca="true" t="shared" si="1" ref="C8:J8">C9+C12+C16</f>
        <v>223669</v>
      </c>
      <c r="D8" s="11">
        <f t="shared" si="1"/>
        <v>232048</v>
      </c>
      <c r="E8" s="11">
        <f t="shared" si="1"/>
        <v>142505</v>
      </c>
      <c r="F8" s="11">
        <f t="shared" si="1"/>
        <v>204499</v>
      </c>
      <c r="G8" s="11">
        <f t="shared" si="1"/>
        <v>334676</v>
      </c>
      <c r="H8" s="11">
        <f t="shared" si="1"/>
        <v>154268</v>
      </c>
      <c r="I8" s="11">
        <f t="shared" si="1"/>
        <v>27185</v>
      </c>
      <c r="J8" s="11">
        <f t="shared" si="1"/>
        <v>96772</v>
      </c>
      <c r="K8" s="11">
        <f>SUM(B8:J8)</f>
        <v>1581747</v>
      </c>
    </row>
    <row r="9" spans="1:11" ht="17.25" customHeight="1">
      <c r="A9" s="15" t="s">
        <v>16</v>
      </c>
      <c r="B9" s="13">
        <f>+B10+B11</f>
        <v>25924</v>
      </c>
      <c r="C9" s="13">
        <f aca="true" t="shared" si="2" ref="C9:J9">+C10+C11</f>
        <v>37476</v>
      </c>
      <c r="D9" s="13">
        <f t="shared" si="2"/>
        <v>34873</v>
      </c>
      <c r="E9" s="13">
        <f t="shared" si="2"/>
        <v>23166</v>
      </c>
      <c r="F9" s="13">
        <f t="shared" si="2"/>
        <v>25820</v>
      </c>
      <c r="G9" s="13">
        <f t="shared" si="2"/>
        <v>33231</v>
      </c>
      <c r="H9" s="13">
        <f t="shared" si="2"/>
        <v>29462</v>
      </c>
      <c r="I9" s="13">
        <f t="shared" si="2"/>
        <v>5183</v>
      </c>
      <c r="J9" s="13">
        <f t="shared" si="2"/>
        <v>13558</v>
      </c>
      <c r="K9" s="11">
        <f>SUM(B9:J9)</f>
        <v>228693</v>
      </c>
    </row>
    <row r="10" spans="1:11" ht="17.25" customHeight="1">
      <c r="A10" s="29" t="s">
        <v>17</v>
      </c>
      <c r="B10" s="13">
        <v>25924</v>
      </c>
      <c r="C10" s="13">
        <v>37476</v>
      </c>
      <c r="D10" s="13">
        <v>34873</v>
      </c>
      <c r="E10" s="13">
        <v>23166</v>
      </c>
      <c r="F10" s="13">
        <v>25820</v>
      </c>
      <c r="G10" s="13">
        <v>33231</v>
      </c>
      <c r="H10" s="13">
        <v>29462</v>
      </c>
      <c r="I10" s="13">
        <v>5183</v>
      </c>
      <c r="J10" s="13">
        <v>13558</v>
      </c>
      <c r="K10" s="11">
        <f>SUM(B10:J10)</f>
        <v>228693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117719</v>
      </c>
      <c r="C12" s="17">
        <f t="shared" si="3"/>
        <v>158028</v>
      </c>
      <c r="D12" s="17">
        <f t="shared" si="3"/>
        <v>166675</v>
      </c>
      <c r="E12" s="17">
        <f t="shared" si="3"/>
        <v>101878</v>
      </c>
      <c r="F12" s="17">
        <f t="shared" si="3"/>
        <v>146294</v>
      </c>
      <c r="G12" s="17">
        <f t="shared" si="3"/>
        <v>245785</v>
      </c>
      <c r="H12" s="17">
        <f t="shared" si="3"/>
        <v>106904</v>
      </c>
      <c r="I12" s="17">
        <f t="shared" si="3"/>
        <v>18365</v>
      </c>
      <c r="J12" s="17">
        <f t="shared" si="3"/>
        <v>70113</v>
      </c>
      <c r="K12" s="11">
        <f aca="true" t="shared" si="4" ref="K12:K27">SUM(B12:J12)</f>
        <v>1131761</v>
      </c>
    </row>
    <row r="13" spans="1:13" ht="17.25" customHeight="1">
      <c r="A13" s="14" t="s">
        <v>19</v>
      </c>
      <c r="B13" s="13">
        <v>58108</v>
      </c>
      <c r="C13" s="13">
        <v>84111</v>
      </c>
      <c r="D13" s="13">
        <v>89463</v>
      </c>
      <c r="E13" s="13">
        <v>53724</v>
      </c>
      <c r="F13" s="13">
        <v>73429</v>
      </c>
      <c r="G13" s="13">
        <v>112830</v>
      </c>
      <c r="H13" s="13">
        <v>50207</v>
      </c>
      <c r="I13" s="13">
        <v>10535</v>
      </c>
      <c r="J13" s="13">
        <v>37399</v>
      </c>
      <c r="K13" s="11">
        <f t="shared" si="4"/>
        <v>569806</v>
      </c>
      <c r="L13" s="52"/>
      <c r="M13" s="53"/>
    </row>
    <row r="14" spans="1:12" ht="17.25" customHeight="1">
      <c r="A14" s="14" t="s">
        <v>20</v>
      </c>
      <c r="B14" s="13">
        <v>56811</v>
      </c>
      <c r="C14" s="13">
        <v>69819</v>
      </c>
      <c r="D14" s="13">
        <v>74283</v>
      </c>
      <c r="E14" s="13">
        <v>45543</v>
      </c>
      <c r="F14" s="13">
        <v>70236</v>
      </c>
      <c r="G14" s="13">
        <v>128864</v>
      </c>
      <c r="H14" s="13">
        <v>52852</v>
      </c>
      <c r="I14" s="13">
        <v>7325</v>
      </c>
      <c r="J14" s="13">
        <v>31722</v>
      </c>
      <c r="K14" s="11">
        <f t="shared" si="4"/>
        <v>537455</v>
      </c>
      <c r="L14" s="52"/>
    </row>
    <row r="15" spans="1:11" ht="17.25" customHeight="1">
      <c r="A15" s="14" t="s">
        <v>21</v>
      </c>
      <c r="B15" s="13">
        <v>2800</v>
      </c>
      <c r="C15" s="13">
        <v>4098</v>
      </c>
      <c r="D15" s="13">
        <v>2929</v>
      </c>
      <c r="E15" s="13">
        <v>2611</v>
      </c>
      <c r="F15" s="13">
        <v>2629</v>
      </c>
      <c r="G15" s="13">
        <v>4091</v>
      </c>
      <c r="H15" s="13">
        <v>3845</v>
      </c>
      <c r="I15" s="13">
        <v>505</v>
      </c>
      <c r="J15" s="13">
        <v>992</v>
      </c>
      <c r="K15" s="11">
        <f t="shared" si="4"/>
        <v>24500</v>
      </c>
    </row>
    <row r="16" spans="1:11" ht="17.25" customHeight="1">
      <c r="A16" s="15" t="s">
        <v>93</v>
      </c>
      <c r="B16" s="13">
        <f>B17+B18+B19</f>
        <v>22482</v>
      </c>
      <c r="C16" s="13">
        <f aca="true" t="shared" si="5" ref="C16:J16">C17+C18+C19</f>
        <v>28165</v>
      </c>
      <c r="D16" s="13">
        <f t="shared" si="5"/>
        <v>30500</v>
      </c>
      <c r="E16" s="13">
        <f t="shared" si="5"/>
        <v>17461</v>
      </c>
      <c r="F16" s="13">
        <f t="shared" si="5"/>
        <v>32385</v>
      </c>
      <c r="G16" s="13">
        <f t="shared" si="5"/>
        <v>55660</v>
      </c>
      <c r="H16" s="13">
        <f t="shared" si="5"/>
        <v>17902</v>
      </c>
      <c r="I16" s="13">
        <f t="shared" si="5"/>
        <v>3637</v>
      </c>
      <c r="J16" s="13">
        <f t="shared" si="5"/>
        <v>13101</v>
      </c>
      <c r="K16" s="11">
        <f t="shared" si="4"/>
        <v>221293</v>
      </c>
    </row>
    <row r="17" spans="1:11" ht="17.25" customHeight="1">
      <c r="A17" s="14" t="s">
        <v>94</v>
      </c>
      <c r="B17" s="13">
        <v>15198</v>
      </c>
      <c r="C17" s="13">
        <v>20129</v>
      </c>
      <c r="D17" s="13">
        <v>20633</v>
      </c>
      <c r="E17" s="13">
        <v>11995</v>
      </c>
      <c r="F17" s="13">
        <v>23277</v>
      </c>
      <c r="G17" s="13">
        <v>37291</v>
      </c>
      <c r="H17" s="13">
        <v>12624</v>
      </c>
      <c r="I17" s="13">
        <v>2673</v>
      </c>
      <c r="J17" s="13">
        <v>8619</v>
      </c>
      <c r="K17" s="11">
        <f t="shared" si="4"/>
        <v>152439</v>
      </c>
    </row>
    <row r="18" spans="1:11" ht="17.25" customHeight="1">
      <c r="A18" s="14" t="s">
        <v>95</v>
      </c>
      <c r="B18" s="13">
        <v>7037</v>
      </c>
      <c r="C18" s="13">
        <v>7732</v>
      </c>
      <c r="D18" s="13">
        <v>9690</v>
      </c>
      <c r="E18" s="13">
        <v>5308</v>
      </c>
      <c r="F18" s="13">
        <v>8917</v>
      </c>
      <c r="G18" s="13">
        <v>18063</v>
      </c>
      <c r="H18" s="13">
        <v>5066</v>
      </c>
      <c r="I18" s="13">
        <v>926</v>
      </c>
      <c r="J18" s="13">
        <v>4426</v>
      </c>
      <c r="K18" s="11">
        <f t="shared" si="4"/>
        <v>67165</v>
      </c>
    </row>
    <row r="19" spans="1:11" ht="17.25" customHeight="1">
      <c r="A19" s="14" t="s">
        <v>96</v>
      </c>
      <c r="B19" s="13">
        <v>247</v>
      </c>
      <c r="C19" s="13">
        <v>304</v>
      </c>
      <c r="D19" s="13">
        <v>177</v>
      </c>
      <c r="E19" s="13">
        <v>158</v>
      </c>
      <c r="F19" s="13">
        <v>191</v>
      </c>
      <c r="G19" s="13">
        <v>306</v>
      </c>
      <c r="H19" s="13">
        <v>212</v>
      </c>
      <c r="I19" s="13">
        <v>38</v>
      </c>
      <c r="J19" s="13">
        <v>56</v>
      </c>
      <c r="K19" s="11">
        <f t="shared" si="4"/>
        <v>1689</v>
      </c>
    </row>
    <row r="20" spans="1:11" ht="17.25" customHeight="1">
      <c r="A20" s="16" t="s">
        <v>22</v>
      </c>
      <c r="B20" s="11">
        <f>+B21+B22+B23</f>
        <v>88298</v>
      </c>
      <c r="C20" s="11">
        <f aca="true" t="shared" si="6" ref="C20:J20">+C21+C22+C23</f>
        <v>97732</v>
      </c>
      <c r="D20" s="11">
        <f t="shared" si="6"/>
        <v>120833</v>
      </c>
      <c r="E20" s="11">
        <f t="shared" si="6"/>
        <v>65201</v>
      </c>
      <c r="F20" s="11">
        <f t="shared" si="6"/>
        <v>119284</v>
      </c>
      <c r="G20" s="11">
        <f t="shared" si="6"/>
        <v>215191</v>
      </c>
      <c r="H20" s="11">
        <f t="shared" si="6"/>
        <v>65295</v>
      </c>
      <c r="I20" s="11">
        <f t="shared" si="6"/>
        <v>14791</v>
      </c>
      <c r="J20" s="11">
        <f t="shared" si="6"/>
        <v>47482</v>
      </c>
      <c r="K20" s="11">
        <f t="shared" si="4"/>
        <v>834107</v>
      </c>
    </row>
    <row r="21" spans="1:12" ht="17.25" customHeight="1">
      <c r="A21" s="12" t="s">
        <v>23</v>
      </c>
      <c r="B21" s="13">
        <v>46728</v>
      </c>
      <c r="C21" s="13">
        <v>57451</v>
      </c>
      <c r="D21" s="13">
        <v>70856</v>
      </c>
      <c r="E21" s="13">
        <v>37790</v>
      </c>
      <c r="F21" s="13">
        <v>64625</v>
      </c>
      <c r="G21" s="13">
        <v>103671</v>
      </c>
      <c r="H21" s="13">
        <v>34628</v>
      </c>
      <c r="I21" s="13">
        <v>9067</v>
      </c>
      <c r="J21" s="13">
        <v>26792</v>
      </c>
      <c r="K21" s="11">
        <f t="shared" si="4"/>
        <v>451608</v>
      </c>
      <c r="L21" s="52"/>
    </row>
    <row r="22" spans="1:12" ht="17.25" customHeight="1">
      <c r="A22" s="12" t="s">
        <v>24</v>
      </c>
      <c r="B22" s="13">
        <v>40236</v>
      </c>
      <c r="C22" s="13">
        <v>38756</v>
      </c>
      <c r="D22" s="13">
        <v>48592</v>
      </c>
      <c r="E22" s="13">
        <v>26550</v>
      </c>
      <c r="F22" s="13">
        <v>53364</v>
      </c>
      <c r="G22" s="13">
        <v>109359</v>
      </c>
      <c r="H22" s="13">
        <v>29465</v>
      </c>
      <c r="I22" s="13">
        <v>5523</v>
      </c>
      <c r="J22" s="13">
        <v>20230</v>
      </c>
      <c r="K22" s="11">
        <f t="shared" si="4"/>
        <v>372075</v>
      </c>
      <c r="L22" s="52"/>
    </row>
    <row r="23" spans="1:11" ht="17.25" customHeight="1">
      <c r="A23" s="12" t="s">
        <v>25</v>
      </c>
      <c r="B23" s="13">
        <v>1334</v>
      </c>
      <c r="C23" s="13">
        <v>1525</v>
      </c>
      <c r="D23" s="13">
        <v>1385</v>
      </c>
      <c r="E23" s="13">
        <v>861</v>
      </c>
      <c r="F23" s="13">
        <v>1295</v>
      </c>
      <c r="G23" s="13">
        <v>2161</v>
      </c>
      <c r="H23" s="13">
        <v>1202</v>
      </c>
      <c r="I23" s="13">
        <v>201</v>
      </c>
      <c r="J23" s="13">
        <v>460</v>
      </c>
      <c r="K23" s="11">
        <f t="shared" si="4"/>
        <v>10424</v>
      </c>
    </row>
    <row r="24" spans="1:11" ht="17.25" customHeight="1">
      <c r="A24" s="16" t="s">
        <v>26</v>
      </c>
      <c r="B24" s="13">
        <f>+B25+B26</f>
        <v>78063</v>
      </c>
      <c r="C24" s="13">
        <f aca="true" t="shared" si="7" ref="C24:J24">+C25+C26</f>
        <v>104392</v>
      </c>
      <c r="D24" s="13">
        <f t="shared" si="7"/>
        <v>115206</v>
      </c>
      <c r="E24" s="13">
        <f t="shared" si="7"/>
        <v>65958</v>
      </c>
      <c r="F24" s="13">
        <f t="shared" si="7"/>
        <v>88199</v>
      </c>
      <c r="G24" s="13">
        <f t="shared" si="7"/>
        <v>117559</v>
      </c>
      <c r="H24" s="13">
        <f t="shared" si="7"/>
        <v>50890</v>
      </c>
      <c r="I24" s="13">
        <f t="shared" si="7"/>
        <v>15715</v>
      </c>
      <c r="J24" s="13">
        <f t="shared" si="7"/>
        <v>53240</v>
      </c>
      <c r="K24" s="11">
        <f t="shared" si="4"/>
        <v>689222</v>
      </c>
    </row>
    <row r="25" spans="1:12" ht="17.25" customHeight="1">
      <c r="A25" s="12" t="s">
        <v>115</v>
      </c>
      <c r="B25" s="13">
        <v>42516</v>
      </c>
      <c r="C25" s="13">
        <v>60695</v>
      </c>
      <c r="D25" s="13">
        <v>71521</v>
      </c>
      <c r="E25" s="13">
        <v>40672</v>
      </c>
      <c r="F25" s="13">
        <v>50131</v>
      </c>
      <c r="G25" s="13">
        <v>63460</v>
      </c>
      <c r="H25" s="13">
        <v>28447</v>
      </c>
      <c r="I25" s="13">
        <v>10826</v>
      </c>
      <c r="J25" s="13">
        <v>31591</v>
      </c>
      <c r="K25" s="11">
        <f t="shared" si="4"/>
        <v>399859</v>
      </c>
      <c r="L25" s="52"/>
    </row>
    <row r="26" spans="1:12" ht="17.25" customHeight="1">
      <c r="A26" s="12" t="s">
        <v>116</v>
      </c>
      <c r="B26" s="13">
        <v>35547</v>
      </c>
      <c r="C26" s="13">
        <v>43697</v>
      </c>
      <c r="D26" s="13">
        <v>43685</v>
      </c>
      <c r="E26" s="13">
        <v>25286</v>
      </c>
      <c r="F26" s="13">
        <v>38068</v>
      </c>
      <c r="G26" s="13">
        <v>54099</v>
      </c>
      <c r="H26" s="13">
        <v>22443</v>
      </c>
      <c r="I26" s="13">
        <v>4889</v>
      </c>
      <c r="J26" s="13">
        <v>21649</v>
      </c>
      <c r="K26" s="11">
        <f t="shared" si="4"/>
        <v>289363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2053</v>
      </c>
      <c r="I27" s="11">
        <v>0</v>
      </c>
      <c r="J27" s="11">
        <v>0</v>
      </c>
      <c r="K27" s="11">
        <f t="shared" si="4"/>
        <v>2053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25521.48</v>
      </c>
      <c r="I35" s="19">
        <v>0</v>
      </c>
      <c r="J35" s="19">
        <v>0</v>
      </c>
      <c r="K35" s="23">
        <f>SUM(B35:J35)</f>
        <v>25521.48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944912.44</v>
      </c>
      <c r="C47" s="22">
        <f aca="true" t="shared" si="12" ref="C47:H47">+C48+C57</f>
        <v>1350731.57</v>
      </c>
      <c r="D47" s="22">
        <f t="shared" si="12"/>
        <v>1667573.99</v>
      </c>
      <c r="E47" s="22">
        <f t="shared" si="12"/>
        <v>839056.9800000001</v>
      </c>
      <c r="F47" s="22">
        <f t="shared" si="12"/>
        <v>1240332.6199999999</v>
      </c>
      <c r="G47" s="22">
        <f t="shared" si="12"/>
        <v>1693230.0600000003</v>
      </c>
      <c r="H47" s="22">
        <f t="shared" si="12"/>
        <v>824588.52</v>
      </c>
      <c r="I47" s="22">
        <f>+I48+I57</f>
        <v>292480.26999999996</v>
      </c>
      <c r="J47" s="22">
        <f>+J48+J57</f>
        <v>608224.62</v>
      </c>
      <c r="K47" s="22">
        <f>SUM(B47:J47)</f>
        <v>9461131.07</v>
      </c>
    </row>
    <row r="48" spans="1:11" ht="17.25" customHeight="1">
      <c r="A48" s="16" t="s">
        <v>108</v>
      </c>
      <c r="B48" s="23">
        <f>SUM(B49:B56)</f>
        <v>926274.85</v>
      </c>
      <c r="C48" s="23">
        <f aca="true" t="shared" si="13" ref="C48:J48">SUM(C49:C56)</f>
        <v>1327262.3900000001</v>
      </c>
      <c r="D48" s="23">
        <f t="shared" si="13"/>
        <v>1642162.59</v>
      </c>
      <c r="E48" s="23">
        <f t="shared" si="13"/>
        <v>816698.06</v>
      </c>
      <c r="F48" s="23">
        <f t="shared" si="13"/>
        <v>1216879.38</v>
      </c>
      <c r="G48" s="23">
        <f t="shared" si="13"/>
        <v>1663714.4400000002</v>
      </c>
      <c r="H48" s="23">
        <f t="shared" si="13"/>
        <v>804652.34</v>
      </c>
      <c r="I48" s="23">
        <f t="shared" si="13"/>
        <v>292480.26999999996</v>
      </c>
      <c r="J48" s="23">
        <f t="shared" si="13"/>
        <v>594244.8</v>
      </c>
      <c r="K48" s="23">
        <f aca="true" t="shared" si="14" ref="K48:K57">SUM(B48:J48)</f>
        <v>9284369.120000001</v>
      </c>
    </row>
    <row r="49" spans="1:11" ht="17.25" customHeight="1">
      <c r="A49" s="34" t="s">
        <v>43</v>
      </c>
      <c r="B49" s="23">
        <f aca="true" t="shared" si="15" ref="B49:H49">ROUND(B30*B7,2)</f>
        <v>923779.1</v>
      </c>
      <c r="C49" s="23">
        <f t="shared" si="15"/>
        <v>1320639.57</v>
      </c>
      <c r="D49" s="23">
        <f t="shared" si="15"/>
        <v>1638117.27</v>
      </c>
      <c r="E49" s="23">
        <f t="shared" si="15"/>
        <v>814506.16</v>
      </c>
      <c r="F49" s="23">
        <f t="shared" si="15"/>
        <v>1213534.18</v>
      </c>
      <c r="G49" s="23">
        <f t="shared" si="15"/>
        <v>1658887.32</v>
      </c>
      <c r="H49" s="23">
        <f t="shared" si="15"/>
        <v>776669.35</v>
      </c>
      <c r="I49" s="23">
        <f>ROUND(I30*I7,2)</f>
        <v>291414.55</v>
      </c>
      <c r="J49" s="23">
        <f>ROUND(J30*J7,2)</f>
        <v>592027.76</v>
      </c>
      <c r="K49" s="23">
        <f t="shared" si="14"/>
        <v>9229575.26</v>
      </c>
    </row>
    <row r="50" spans="1:11" ht="17.25" customHeight="1">
      <c r="A50" s="34" t="s">
        <v>44</v>
      </c>
      <c r="B50" s="19">
        <v>0</v>
      </c>
      <c r="C50" s="23">
        <f>ROUND(C31*C7,2)</f>
        <v>2935.49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2935.49</v>
      </c>
    </row>
    <row r="51" spans="1:11" ht="17.25" customHeight="1">
      <c r="A51" s="66" t="s">
        <v>104</v>
      </c>
      <c r="B51" s="67">
        <f aca="true" t="shared" si="16" ref="B51:H51">ROUND(B32*B7,2)</f>
        <v>-1595.93</v>
      </c>
      <c r="C51" s="67">
        <f t="shared" si="16"/>
        <v>-2086.39</v>
      </c>
      <c r="D51" s="67">
        <f t="shared" si="16"/>
        <v>-2340.44</v>
      </c>
      <c r="E51" s="67">
        <f t="shared" si="16"/>
        <v>-1253.5</v>
      </c>
      <c r="F51" s="67">
        <f t="shared" si="16"/>
        <v>-1936.32</v>
      </c>
      <c r="G51" s="67">
        <f t="shared" si="16"/>
        <v>-2602.96</v>
      </c>
      <c r="H51" s="67">
        <f t="shared" si="16"/>
        <v>-1253.53</v>
      </c>
      <c r="I51" s="19">
        <v>0</v>
      </c>
      <c r="J51" s="19">
        <v>0</v>
      </c>
      <c r="K51" s="67">
        <f>SUM(B51:J51)</f>
        <v>-13069.070000000002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25521.48</v>
      </c>
      <c r="I53" s="31">
        <f>+I35</f>
        <v>0</v>
      </c>
      <c r="J53" s="31">
        <f>+J35</f>
        <v>0</v>
      </c>
      <c r="K53" s="23">
        <f t="shared" si="14"/>
        <v>25521.48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-98511.2</v>
      </c>
      <c r="C61" s="35">
        <f t="shared" si="17"/>
        <v>-142485.43</v>
      </c>
      <c r="D61" s="35">
        <f t="shared" si="17"/>
        <v>-134591.19</v>
      </c>
      <c r="E61" s="35">
        <f t="shared" si="17"/>
        <v>-88030.8</v>
      </c>
      <c r="F61" s="35">
        <f t="shared" si="17"/>
        <v>-98496.65</v>
      </c>
      <c r="G61" s="35">
        <f t="shared" si="17"/>
        <v>-126783.84</v>
      </c>
      <c r="H61" s="35">
        <f t="shared" si="17"/>
        <v>-111955.6</v>
      </c>
      <c r="I61" s="35">
        <f t="shared" si="17"/>
        <v>-21970.88</v>
      </c>
      <c r="J61" s="35">
        <f t="shared" si="17"/>
        <v>-51520.4</v>
      </c>
      <c r="K61" s="35">
        <f>SUM(B61:J61)</f>
        <v>-874345.99</v>
      </c>
    </row>
    <row r="62" spans="1:11" ht="18.75" customHeight="1">
      <c r="A62" s="16" t="s">
        <v>74</v>
      </c>
      <c r="B62" s="35">
        <f aca="true" t="shared" si="18" ref="B62:J62">B63+B64+B65+B66+B67+B68</f>
        <v>-98511.2</v>
      </c>
      <c r="C62" s="35">
        <f t="shared" si="18"/>
        <v>-142408.8</v>
      </c>
      <c r="D62" s="35">
        <f t="shared" si="18"/>
        <v>-132517.4</v>
      </c>
      <c r="E62" s="35">
        <f t="shared" si="18"/>
        <v>-88030.8</v>
      </c>
      <c r="F62" s="35">
        <f t="shared" si="18"/>
        <v>-98116</v>
      </c>
      <c r="G62" s="35">
        <f t="shared" si="18"/>
        <v>-126277.8</v>
      </c>
      <c r="H62" s="35">
        <f t="shared" si="18"/>
        <v>-111955.6</v>
      </c>
      <c r="I62" s="35">
        <f t="shared" si="18"/>
        <v>-19695.4</v>
      </c>
      <c r="J62" s="35">
        <f t="shared" si="18"/>
        <v>-51520.4</v>
      </c>
      <c r="K62" s="35">
        <f aca="true" t="shared" si="19" ref="K62:K91">SUM(B62:J62)</f>
        <v>-869033.4</v>
      </c>
    </row>
    <row r="63" spans="1:11" ht="18.75" customHeight="1">
      <c r="A63" s="12" t="s">
        <v>75</v>
      </c>
      <c r="B63" s="35">
        <f>-ROUND(B9*$D$3,2)</f>
        <v>-98511.2</v>
      </c>
      <c r="C63" s="35">
        <f aca="true" t="shared" si="20" ref="C63:J63">-ROUND(C9*$D$3,2)</f>
        <v>-142408.8</v>
      </c>
      <c r="D63" s="35">
        <f t="shared" si="20"/>
        <v>-132517.4</v>
      </c>
      <c r="E63" s="35">
        <f t="shared" si="20"/>
        <v>-88030.8</v>
      </c>
      <c r="F63" s="35">
        <f t="shared" si="20"/>
        <v>-98116</v>
      </c>
      <c r="G63" s="35">
        <f t="shared" si="20"/>
        <v>-126277.8</v>
      </c>
      <c r="H63" s="35">
        <f t="shared" si="20"/>
        <v>-111955.6</v>
      </c>
      <c r="I63" s="35">
        <f t="shared" si="20"/>
        <v>-19695.4</v>
      </c>
      <c r="J63" s="35">
        <f t="shared" si="20"/>
        <v>-51520.4</v>
      </c>
      <c r="K63" s="35">
        <f t="shared" si="19"/>
        <v>-869033.4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-2073.79</v>
      </c>
      <c r="E69" s="19">
        <v>0</v>
      </c>
      <c r="F69" s="67">
        <f t="shared" si="21"/>
        <v>-380.65</v>
      </c>
      <c r="G69" s="67">
        <f t="shared" si="21"/>
        <v>-506.04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846401.24</v>
      </c>
      <c r="C104" s="24">
        <f t="shared" si="22"/>
        <v>1208246.1400000001</v>
      </c>
      <c r="D104" s="24">
        <f t="shared" si="22"/>
        <v>1532982.8</v>
      </c>
      <c r="E104" s="24">
        <f t="shared" si="22"/>
        <v>751026.18</v>
      </c>
      <c r="F104" s="24">
        <f t="shared" si="22"/>
        <v>1141835.97</v>
      </c>
      <c r="G104" s="24">
        <f t="shared" si="22"/>
        <v>1566446.2200000002</v>
      </c>
      <c r="H104" s="24">
        <f t="shared" si="22"/>
        <v>712632.92</v>
      </c>
      <c r="I104" s="24">
        <f>+I105+I106</f>
        <v>270509.38999999996</v>
      </c>
      <c r="J104" s="24">
        <f>+J105+J106</f>
        <v>556704.22</v>
      </c>
      <c r="K104" s="48">
        <f>SUM(B104:J104)</f>
        <v>8586785.08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827763.65</v>
      </c>
      <c r="C105" s="24">
        <f t="shared" si="23"/>
        <v>1184776.9600000002</v>
      </c>
      <c r="D105" s="24">
        <f t="shared" si="23"/>
        <v>1507571.4000000001</v>
      </c>
      <c r="E105" s="24">
        <f t="shared" si="23"/>
        <v>728667.26</v>
      </c>
      <c r="F105" s="24">
        <f t="shared" si="23"/>
        <v>1118382.73</v>
      </c>
      <c r="G105" s="24">
        <f t="shared" si="23"/>
        <v>1536930.6</v>
      </c>
      <c r="H105" s="24">
        <f t="shared" si="23"/>
        <v>692696.74</v>
      </c>
      <c r="I105" s="24">
        <f t="shared" si="23"/>
        <v>270509.38999999996</v>
      </c>
      <c r="J105" s="24">
        <f t="shared" si="23"/>
        <v>542724.4</v>
      </c>
      <c r="K105" s="48">
        <f>SUM(B105:J105)</f>
        <v>8410023.129999999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8586785.1</v>
      </c>
      <c r="L112" s="54"/>
    </row>
    <row r="113" spans="1:11" ht="18.75" customHeight="1">
      <c r="A113" s="26" t="s">
        <v>70</v>
      </c>
      <c r="B113" s="27">
        <v>107635.37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107635.37</v>
      </c>
    </row>
    <row r="114" spans="1:11" ht="18.75" customHeight="1">
      <c r="A114" s="26" t="s">
        <v>71</v>
      </c>
      <c r="B114" s="27">
        <v>738765.87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738765.87</v>
      </c>
    </row>
    <row r="115" spans="1:11" ht="18.75" customHeight="1">
      <c r="A115" s="26" t="s">
        <v>72</v>
      </c>
      <c r="B115" s="40">
        <v>0</v>
      </c>
      <c r="C115" s="27">
        <f>+C104</f>
        <v>1208246.1400000001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1208246.1400000001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1532982.8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1532982.8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675923.57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675923.57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75102.62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75102.62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214388.55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214388.55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400687.86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400687.86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62071.54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62071.54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464688.02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464688.02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473877.47</v>
      </c>
      <c r="H123" s="40">
        <v>0</v>
      </c>
      <c r="I123" s="40">
        <v>0</v>
      </c>
      <c r="J123" s="40">
        <v>0</v>
      </c>
      <c r="K123" s="41">
        <f t="shared" si="25"/>
        <v>473877.47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40001.78</v>
      </c>
      <c r="H124" s="40">
        <v>0</v>
      </c>
      <c r="I124" s="40">
        <v>0</v>
      </c>
      <c r="J124" s="40">
        <v>0</v>
      </c>
      <c r="K124" s="41">
        <f t="shared" si="25"/>
        <v>40001.78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231593.16</v>
      </c>
      <c r="H125" s="40">
        <v>0</v>
      </c>
      <c r="I125" s="40">
        <v>0</v>
      </c>
      <c r="J125" s="40">
        <v>0</v>
      </c>
      <c r="K125" s="41">
        <f t="shared" si="25"/>
        <v>231593.16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205738.07</v>
      </c>
      <c r="H126" s="40">
        <v>0</v>
      </c>
      <c r="I126" s="40">
        <v>0</v>
      </c>
      <c r="J126" s="40">
        <v>0</v>
      </c>
      <c r="K126" s="41">
        <f t="shared" si="25"/>
        <v>205738.07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615235.74</v>
      </c>
      <c r="H127" s="40">
        <v>0</v>
      </c>
      <c r="I127" s="40">
        <v>0</v>
      </c>
      <c r="J127" s="40">
        <v>0</v>
      </c>
      <c r="K127" s="41">
        <f t="shared" si="25"/>
        <v>615235.74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251451.84</v>
      </c>
      <c r="I128" s="40">
        <v>0</v>
      </c>
      <c r="J128" s="40">
        <v>0</v>
      </c>
      <c r="K128" s="41">
        <f t="shared" si="25"/>
        <v>251451.84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461181.09</v>
      </c>
      <c r="I129" s="40">
        <v>0</v>
      </c>
      <c r="J129" s="40">
        <v>0</v>
      </c>
      <c r="K129" s="41">
        <f t="shared" si="25"/>
        <v>461181.09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270509.39</v>
      </c>
      <c r="J130" s="40">
        <v>0</v>
      </c>
      <c r="K130" s="41">
        <f t="shared" si="25"/>
        <v>270509.39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556704.22</v>
      </c>
      <c r="K131" s="44">
        <f t="shared" si="25"/>
        <v>556704.22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2017-03-16T13:35:00Z</dcterms:modified>
  <cp:category/>
  <cp:version/>
  <cp:contentType/>
  <cp:contentStatus/>
</cp:coreProperties>
</file>