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<sst xmlns="http://schemas.openxmlformats.org/spreadsheetml/2006/main" count="135" uniqueCount="135">
  <si>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</si>
  <si>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</si>
  <si>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</si>
  <si>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</si>
  <si>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</si>
  <si>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</si>
  <si>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</si>
  <si>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</si>
  <si>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</si>
  <si>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</si>
  <si>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</si>
  <si>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</si>
  <si>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</si>
  <si>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</si>
  <si>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</si>
  <si>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</si>
  <si>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</si>
  <si>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</si>
  <si>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</si>
  <si>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</si>
  <si>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</si>
  <si>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</si>
  <si>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</si>
  <si>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</si>
  <si>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</si>
  <si>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</si>
  <si>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</si>
  <si>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</si>
  <si>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</si>
  <si>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</si>
  <si>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</si>
  <si>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</si>
  <si>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</si>
  <si>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</si>
  <si>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</si>
  <si>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</si>
  <si>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</si>
  <si>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</si>
  <si>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</si>
  <si>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</si>
  <si>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</si>
  <si>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</si>
  <si>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</si>
  <si>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</si>
  <si>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</si>
  <si>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</si>
  <si>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</si>
  <si>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</si>
  <si>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</si>
  <si>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</si>
  <si>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</si>
  <si>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</si>
  <si>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</si>
  <si>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</si>
  <si>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</si>
  <si>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</si>
  <si>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</si>
  <si>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</si>
  <si>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</si>
  <si>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</si>
  <si>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</si>
  <si>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</si>
  <si>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</si>
  <si>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</si>
  <si>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</si>
  <si>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</si>
  <si>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</si>
  <si>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</si>
  <si>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</si>
  <si>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</si>
  <si>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</si>
  <si>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</si>
  <si>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</si>
  <si>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</si>
  <si>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</si>
  <si>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</si>
  <si>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</si>
  <si>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</si>
  <si>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</si>
  <si>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</si>
  <si>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</si>
  <si>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</si>
  <si>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</si>
  <si>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</si>
  <si>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</si>
  <si>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</si>
  <si>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</si>
  <si>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</si>
  <si>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</si>
  <si>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</si>
  <si>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</si>
  <si>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</si>
  <si>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</si>
  <si>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</si>
  <si>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</si>
  <si>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</si>
  <si>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</si>
  <si>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</si>
  <si>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</si>
  <si>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</si>
  <si>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</si>
  <si>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</si>
  <si>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</si>
  <si>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</si>
  <si>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</si>
  <si>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</si>
  <si>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</si>
  <si>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</si>
  <si>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</si>
  <si>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</si>
  <si>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</si>
  <si>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</si>
  <si>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</si>
  <si>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</si>
  <si>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</si>
  <si>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</si>
  <si>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</si>
  <si>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</si>
  <si>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</si>
  <si>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</si>
  <si>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</si>
  <si>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</si>
  <si>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</si>
  <si>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</si>
  <si>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</si>
  <si>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</si>
  <si>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</si>
  <si>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</si>
  <si>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</si>
  <si>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</si>
  <si>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</si>
  <si>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</si>
  <si>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</si>
  <si>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</si>
  <si>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03/03/17 - VENCIMENTO 16/03/17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</si>
</sst>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579570</v>
      </c>
      <c r="C7" s="9">
        <f t="shared" si="0"/>
        <v>728942</v>
      </c>
      <c r="D7" s="9">
        <f t="shared" si="0"/>
        <v>764568</v>
      </c>
      <c r="E7" s="9">
        <f t="shared" si="0"/>
        <v>516571</v>
      </c>
      <c r="F7" s="9">
        <f t="shared" si="0"/>
        <v>714557</v>
      </c>
      <c r="G7" s="9">
        <f t="shared" si="0"/>
        <v>1215608</v>
      </c>
      <c r="H7" s="9">
        <f t="shared" si="0"/>
        <v>545215</v>
      </c>
      <c r="I7" s="9">
        <f t="shared" si="0"/>
        <v>119399</v>
      </c>
      <c r="J7" s="9">
        <f t="shared" si="0"/>
        <v>319653</v>
      </c>
      <c r="K7" s="9">
        <f t="shared" si="0"/>
        <v>5504083</v>
      </c>
      <c r="L7" s="52"/>
    </row>
    <row r="8" spans="1:11" ht="17.25" customHeight="1">
      <c r="A8" s="10" t="s">
        <v>97</v>
      </c>
      <c r="B8" s="11">
        <f>B9+B12+B16</f>
        <v>291704</v>
      </c>
      <c r="C8" s="11">
        <f aca="true" t="shared" si="1" ref="C8:J8">C9+C12+C16</f>
        <v>379645</v>
      </c>
      <c r="D8" s="11">
        <f t="shared" si="1"/>
        <v>369427</v>
      </c>
      <c r="E8" s="11">
        <f t="shared" si="1"/>
        <v>266325</v>
      </c>
      <c r="F8" s="11">
        <f t="shared" si="1"/>
        <v>355681</v>
      </c>
      <c r="G8" s="11">
        <f t="shared" si="1"/>
        <v>604371</v>
      </c>
      <c r="H8" s="11">
        <f t="shared" si="1"/>
        <v>300779</v>
      </c>
      <c r="I8" s="11">
        <f t="shared" si="1"/>
        <v>55082</v>
      </c>
      <c r="J8" s="11">
        <f t="shared" si="1"/>
        <v>153879</v>
      </c>
      <c r="K8" s="11">
        <f>SUM(B8:J8)</f>
        <v>2776893</v>
      </c>
    </row>
    <row r="9" spans="1:11" ht="17.25" customHeight="1">
      <c r="A9" s="15" t="s">
        <v>16</v>
      </c>
      <c r="B9" s="13">
        <f>+B10+B11</f>
        <v>37178</v>
      </c>
      <c r="C9" s="13">
        <f aca="true" t="shared" si="2" ref="C9:J9">+C10+C11</f>
        <v>50731</v>
      </c>
      <c r="D9" s="13">
        <f t="shared" si="2"/>
        <v>45578</v>
      </c>
      <c r="E9" s="13">
        <f t="shared" si="2"/>
        <v>34897</v>
      </c>
      <c r="F9" s="13">
        <f t="shared" si="2"/>
        <v>40133</v>
      </c>
      <c r="G9" s="13">
        <f t="shared" si="2"/>
        <v>52612</v>
      </c>
      <c r="H9" s="13">
        <f t="shared" si="2"/>
        <v>48509</v>
      </c>
      <c r="I9" s="13">
        <f t="shared" si="2"/>
        <v>8386</v>
      </c>
      <c r="J9" s="13">
        <f t="shared" si="2"/>
        <v>17568</v>
      </c>
      <c r="K9" s="11">
        <f>SUM(B9:J9)</f>
        <v>335592</v>
      </c>
    </row>
    <row r="10" spans="1:11" ht="17.25" customHeight="1">
      <c r="A10" s="29" t="s">
        <v>17</v>
      </c>
      <c r="B10" s="13">
        <v>37178</v>
      </c>
      <c r="C10" s="13">
        <v>50731</v>
      </c>
      <c r="D10" s="13">
        <v>45578</v>
      </c>
      <c r="E10" s="13">
        <v>34897</v>
      </c>
      <c r="F10" s="13">
        <v>40133</v>
      </c>
      <c r="G10" s="13">
        <v>52612</v>
      </c>
      <c r="H10" s="13">
        <v>48509</v>
      </c>
      <c r="I10" s="13">
        <v>8386</v>
      </c>
      <c r="J10" s="13">
        <v>17568</v>
      </c>
      <c r="K10" s="11">
        <f>SUM(B10:J10)</f>
        <v>335592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218497</v>
      </c>
      <c r="C12" s="17">
        <f t="shared" si="3"/>
        <v>284466</v>
      </c>
      <c r="D12" s="17">
        <f t="shared" si="3"/>
        <v>279037</v>
      </c>
      <c r="E12" s="17">
        <f t="shared" si="3"/>
        <v>200862</v>
      </c>
      <c r="F12" s="17">
        <f t="shared" si="3"/>
        <v>265913</v>
      </c>
      <c r="G12" s="17">
        <f t="shared" si="3"/>
        <v>462948</v>
      </c>
      <c r="H12" s="17">
        <f t="shared" si="3"/>
        <v>220262</v>
      </c>
      <c r="I12" s="17">
        <f t="shared" si="3"/>
        <v>39640</v>
      </c>
      <c r="J12" s="17">
        <f t="shared" si="3"/>
        <v>117111</v>
      </c>
      <c r="K12" s="11">
        <f aca="true" t="shared" si="4" ref="K12:K27">SUM(B12:J12)</f>
        <v>2088736</v>
      </c>
    </row>
    <row r="13" spans="1:13" ht="17.25" customHeight="1">
      <c r="A13" s="14" t="s">
        <v>19</v>
      </c>
      <c r="B13" s="13">
        <v>105337</v>
      </c>
      <c r="C13" s="13">
        <v>148140</v>
      </c>
      <c r="D13" s="13">
        <v>148809</v>
      </c>
      <c r="E13" s="13">
        <v>104057</v>
      </c>
      <c r="F13" s="13">
        <v>136201</v>
      </c>
      <c r="G13" s="13">
        <v>220965</v>
      </c>
      <c r="H13" s="13">
        <v>103552</v>
      </c>
      <c r="I13" s="13">
        <v>22478</v>
      </c>
      <c r="J13" s="13">
        <v>62218</v>
      </c>
      <c r="K13" s="11">
        <f t="shared" si="4"/>
        <v>1051757</v>
      </c>
      <c r="L13" s="52"/>
      <c r="M13" s="53"/>
    </row>
    <row r="14" spans="1:12" ht="17.25" customHeight="1">
      <c r="A14" s="14" t="s">
        <v>20</v>
      </c>
      <c r="B14" s="13">
        <v>106152</v>
      </c>
      <c r="C14" s="13">
        <v>125954</v>
      </c>
      <c r="D14" s="13">
        <v>122956</v>
      </c>
      <c r="E14" s="13">
        <v>90025</v>
      </c>
      <c r="F14" s="13">
        <v>122724</v>
      </c>
      <c r="G14" s="13">
        <v>230770</v>
      </c>
      <c r="H14" s="13">
        <v>104638</v>
      </c>
      <c r="I14" s="13">
        <v>15380</v>
      </c>
      <c r="J14" s="13">
        <v>52481</v>
      </c>
      <c r="K14" s="11">
        <f t="shared" si="4"/>
        <v>971080</v>
      </c>
      <c r="L14" s="52"/>
    </row>
    <row r="15" spans="1:11" ht="17.25" customHeight="1">
      <c r="A15" s="14" t="s">
        <v>21</v>
      </c>
      <c r="B15" s="13">
        <v>7008</v>
      </c>
      <c r="C15" s="13">
        <v>10372</v>
      </c>
      <c r="D15" s="13">
        <v>7272</v>
      </c>
      <c r="E15" s="13">
        <v>6780</v>
      </c>
      <c r="F15" s="13">
        <v>6988</v>
      </c>
      <c r="G15" s="13">
        <v>11213</v>
      </c>
      <c r="H15" s="13">
        <v>12072</v>
      </c>
      <c r="I15" s="13">
        <v>1782</v>
      </c>
      <c r="J15" s="13">
        <v>2412</v>
      </c>
      <c r="K15" s="11">
        <f t="shared" si="4"/>
        <v>65899</v>
      </c>
    </row>
    <row r="16" spans="1:11" ht="17.25" customHeight="1">
      <c r="A16" s="15" t="s">
        <v>93</v>
      </c>
      <c r="B16" s="13">
        <f>B17+B18+B19</f>
        <v>36029</v>
      </c>
      <c r="C16" s="13">
        <f aca="true" t="shared" si="5" ref="C16:J16">C17+C18+C19</f>
        <v>44448</v>
      </c>
      <c r="D16" s="13">
        <f t="shared" si="5"/>
        <v>44812</v>
      </c>
      <c r="E16" s="13">
        <f t="shared" si="5"/>
        <v>30566</v>
      </c>
      <c r="F16" s="13">
        <f t="shared" si="5"/>
        <v>49635</v>
      </c>
      <c r="G16" s="13">
        <f t="shared" si="5"/>
        <v>88811</v>
      </c>
      <c r="H16" s="13">
        <f t="shared" si="5"/>
        <v>32008</v>
      </c>
      <c r="I16" s="13">
        <f t="shared" si="5"/>
        <v>7056</v>
      </c>
      <c r="J16" s="13">
        <f t="shared" si="5"/>
        <v>19200</v>
      </c>
      <c r="K16" s="11">
        <f t="shared" si="4"/>
        <v>352565</v>
      </c>
    </row>
    <row r="17" spans="1:11" ht="17.25" customHeight="1">
      <c r="A17" s="14" t="s">
        <v>94</v>
      </c>
      <c r="B17" s="13">
        <v>25787</v>
      </c>
      <c r="C17" s="13">
        <v>33339</v>
      </c>
      <c r="D17" s="13">
        <v>31606</v>
      </c>
      <c r="E17" s="13">
        <v>22048</v>
      </c>
      <c r="F17" s="13">
        <v>37470</v>
      </c>
      <c r="G17" s="13">
        <v>64879</v>
      </c>
      <c r="H17" s="13">
        <v>24049</v>
      </c>
      <c r="I17" s="13">
        <v>5277</v>
      </c>
      <c r="J17" s="13">
        <v>12946</v>
      </c>
      <c r="K17" s="11">
        <f t="shared" si="4"/>
        <v>257401</v>
      </c>
    </row>
    <row r="18" spans="1:11" ht="17.25" customHeight="1">
      <c r="A18" s="14" t="s">
        <v>95</v>
      </c>
      <c r="B18" s="13">
        <v>9794</v>
      </c>
      <c r="C18" s="13">
        <v>10584</v>
      </c>
      <c r="D18" s="13">
        <v>12865</v>
      </c>
      <c r="E18" s="13">
        <v>8182</v>
      </c>
      <c r="F18" s="13">
        <v>11756</v>
      </c>
      <c r="G18" s="13">
        <v>23255</v>
      </c>
      <c r="H18" s="13">
        <v>7419</v>
      </c>
      <c r="I18" s="13">
        <v>1677</v>
      </c>
      <c r="J18" s="13">
        <v>6125</v>
      </c>
      <c r="K18" s="11">
        <f t="shared" si="4"/>
        <v>91657</v>
      </c>
    </row>
    <row r="19" spans="1:11" ht="17.25" customHeight="1">
      <c r="A19" s="14" t="s">
        <v>96</v>
      </c>
      <c r="B19" s="13">
        <v>448</v>
      </c>
      <c r="C19" s="13">
        <v>525</v>
      </c>
      <c r="D19" s="13">
        <v>341</v>
      </c>
      <c r="E19" s="13">
        <v>336</v>
      </c>
      <c r="F19" s="13">
        <v>409</v>
      </c>
      <c r="G19" s="13">
        <v>677</v>
      </c>
      <c r="H19" s="13">
        <v>540</v>
      </c>
      <c r="I19" s="13">
        <v>102</v>
      </c>
      <c r="J19" s="13">
        <v>129</v>
      </c>
      <c r="K19" s="11">
        <f t="shared" si="4"/>
        <v>3507</v>
      </c>
    </row>
    <row r="20" spans="1:11" ht="17.25" customHeight="1">
      <c r="A20" s="16" t="s">
        <v>22</v>
      </c>
      <c r="B20" s="11">
        <f>+B21+B22+B23</f>
        <v>159262</v>
      </c>
      <c r="C20" s="11">
        <f aca="true" t="shared" si="6" ref="C20:J20">+C21+C22+C23</f>
        <v>176147</v>
      </c>
      <c r="D20" s="11">
        <f t="shared" si="6"/>
        <v>199653</v>
      </c>
      <c r="E20" s="11">
        <f t="shared" si="6"/>
        <v>129614</v>
      </c>
      <c r="F20" s="11">
        <f t="shared" si="6"/>
        <v>205267</v>
      </c>
      <c r="G20" s="11">
        <f t="shared" si="6"/>
        <v>389738</v>
      </c>
      <c r="H20" s="11">
        <f t="shared" si="6"/>
        <v>135348</v>
      </c>
      <c r="I20" s="11">
        <f t="shared" si="6"/>
        <v>31486</v>
      </c>
      <c r="J20" s="11">
        <f t="shared" si="6"/>
        <v>78739</v>
      </c>
      <c r="K20" s="11">
        <f t="shared" si="4"/>
        <v>1505254</v>
      </c>
    </row>
    <row r="21" spans="1:12" ht="17.25" customHeight="1">
      <c r="A21" s="12" t="s">
        <v>23</v>
      </c>
      <c r="B21" s="13">
        <v>84962</v>
      </c>
      <c r="C21" s="13">
        <v>104724</v>
      </c>
      <c r="D21" s="13">
        <v>119810</v>
      </c>
      <c r="E21" s="13">
        <v>75900</v>
      </c>
      <c r="F21" s="13">
        <v>117749</v>
      </c>
      <c r="G21" s="13">
        <v>203745</v>
      </c>
      <c r="H21" s="13">
        <v>75764</v>
      </c>
      <c r="I21" s="13">
        <v>19671</v>
      </c>
      <c r="J21" s="13">
        <v>46146</v>
      </c>
      <c r="K21" s="11">
        <f t="shared" si="4"/>
        <v>848471</v>
      </c>
      <c r="L21" s="52"/>
    </row>
    <row r="22" spans="1:12" ht="17.25" customHeight="1">
      <c r="A22" s="12" t="s">
        <v>24</v>
      </c>
      <c r="B22" s="13">
        <v>70960</v>
      </c>
      <c r="C22" s="13">
        <v>67743</v>
      </c>
      <c r="D22" s="13">
        <v>76774</v>
      </c>
      <c r="E22" s="13">
        <v>51274</v>
      </c>
      <c r="F22" s="13">
        <v>84527</v>
      </c>
      <c r="G22" s="13">
        <v>180272</v>
      </c>
      <c r="H22" s="13">
        <v>55646</v>
      </c>
      <c r="I22" s="13">
        <v>11122</v>
      </c>
      <c r="J22" s="13">
        <v>31541</v>
      </c>
      <c r="K22" s="11">
        <f t="shared" si="4"/>
        <v>629859</v>
      </c>
      <c r="L22" s="52"/>
    </row>
    <row r="23" spans="1:11" ht="17.25" customHeight="1">
      <c r="A23" s="12" t="s">
        <v>25</v>
      </c>
      <c r="B23" s="13">
        <v>3340</v>
      </c>
      <c r="C23" s="13">
        <v>3680</v>
      </c>
      <c r="D23" s="13">
        <v>3069</v>
      </c>
      <c r="E23" s="13">
        <v>2440</v>
      </c>
      <c r="F23" s="13">
        <v>2991</v>
      </c>
      <c r="G23" s="13">
        <v>5721</v>
      </c>
      <c r="H23" s="13">
        <v>3938</v>
      </c>
      <c r="I23" s="13">
        <v>693</v>
      </c>
      <c r="J23" s="13">
        <v>1052</v>
      </c>
      <c r="K23" s="11">
        <f t="shared" si="4"/>
        <v>26924</v>
      </c>
    </row>
    <row r="24" spans="1:11" ht="17.25" customHeight="1">
      <c r="A24" s="16" t="s">
        <v>26</v>
      </c>
      <c r="B24" s="13">
        <f>+B25+B26</f>
        <v>128604</v>
      </c>
      <c r="C24" s="13">
        <f aca="true" t="shared" si="7" ref="C24:J24">+C25+C26</f>
        <v>173150</v>
      </c>
      <c r="D24" s="13">
        <f t="shared" si="7"/>
        <v>195488</v>
      </c>
      <c r="E24" s="13">
        <f t="shared" si="7"/>
        <v>120632</v>
      </c>
      <c r="F24" s="13">
        <f t="shared" si="7"/>
        <v>153609</v>
      </c>
      <c r="G24" s="13">
        <f t="shared" si="7"/>
        <v>221499</v>
      </c>
      <c r="H24" s="13">
        <f t="shared" si="7"/>
        <v>103184</v>
      </c>
      <c r="I24" s="13">
        <f t="shared" si="7"/>
        <v>32831</v>
      </c>
      <c r="J24" s="13">
        <f t="shared" si="7"/>
        <v>87035</v>
      </c>
      <c r="K24" s="11">
        <f t="shared" si="4"/>
        <v>1216032</v>
      </c>
    </row>
    <row r="25" spans="1:12" ht="17.25" customHeight="1">
      <c r="A25" s="12" t="s">
        <v>115</v>
      </c>
      <c r="B25" s="13">
        <v>68201</v>
      </c>
      <c r="C25" s="13">
        <v>101138</v>
      </c>
      <c r="D25" s="13">
        <v>118892</v>
      </c>
      <c r="E25" s="13">
        <v>73391</v>
      </c>
      <c r="F25" s="13">
        <v>87627</v>
      </c>
      <c r="G25" s="13">
        <v>119115</v>
      </c>
      <c r="H25" s="13">
        <v>56342</v>
      </c>
      <c r="I25" s="13">
        <v>21472</v>
      </c>
      <c r="J25" s="13">
        <v>51203</v>
      </c>
      <c r="K25" s="11">
        <f t="shared" si="4"/>
        <v>697381</v>
      </c>
      <c r="L25" s="52"/>
    </row>
    <row r="26" spans="1:12" ht="17.25" customHeight="1">
      <c r="A26" s="12" t="s">
        <v>116</v>
      </c>
      <c r="B26" s="13">
        <v>60403</v>
      </c>
      <c r="C26" s="13">
        <v>72012</v>
      </c>
      <c r="D26" s="13">
        <v>76596</v>
      </c>
      <c r="E26" s="13">
        <v>47241</v>
      </c>
      <c r="F26" s="13">
        <v>65982</v>
      </c>
      <c r="G26" s="13">
        <v>102384</v>
      </c>
      <c r="H26" s="13">
        <v>46842</v>
      </c>
      <c r="I26" s="13">
        <v>11359</v>
      </c>
      <c r="J26" s="13">
        <v>35832</v>
      </c>
      <c r="K26" s="11">
        <f t="shared" si="4"/>
        <v>518651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5904</v>
      </c>
      <c r="I27" s="11">
        <v>0</v>
      </c>
      <c r="J27" s="11">
        <v>0</v>
      </c>
      <c r="K27" s="11">
        <f t="shared" si="4"/>
        <v>5904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14545.75</v>
      </c>
      <c r="I35" s="19">
        <v>0</v>
      </c>
      <c r="J35" s="19">
        <v>0</v>
      </c>
      <c r="K35" s="23">
        <f>SUM(B35:J35)</f>
        <v>14545.75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1630224.62</v>
      </c>
      <c r="C47" s="22">
        <f aca="true" t="shared" si="12" ref="C47:H47">+C48+C57</f>
        <v>2291583.0500000003</v>
      </c>
      <c r="D47" s="22">
        <f t="shared" si="12"/>
        <v>2703656.4899999998</v>
      </c>
      <c r="E47" s="22">
        <f t="shared" si="12"/>
        <v>1560908.46</v>
      </c>
      <c r="F47" s="22">
        <f t="shared" si="12"/>
        <v>2130175.4400000004</v>
      </c>
      <c r="G47" s="22">
        <f t="shared" si="12"/>
        <v>3053598.5100000002</v>
      </c>
      <c r="H47" s="22">
        <f t="shared" si="12"/>
        <v>1589606.25</v>
      </c>
      <c r="I47" s="22">
        <f>+I48+I57</f>
        <v>604185.89</v>
      </c>
      <c r="J47" s="22">
        <f>+J48+J57</f>
        <v>974420.66</v>
      </c>
      <c r="K47" s="22">
        <f>SUM(B47:J47)</f>
        <v>16538359.370000001</v>
      </c>
    </row>
    <row r="48" spans="1:11" ht="17.25" customHeight="1">
      <c r="A48" s="16" t="s">
        <v>108</v>
      </c>
      <c r="B48" s="23">
        <f>SUM(B49:B56)</f>
        <v>1611587.03</v>
      </c>
      <c r="C48" s="23">
        <f aca="true" t="shared" si="13" ref="C48:J48">SUM(C49:C56)</f>
        <v>2268113.87</v>
      </c>
      <c r="D48" s="23">
        <f t="shared" si="13"/>
        <v>2678245.09</v>
      </c>
      <c r="E48" s="23">
        <f t="shared" si="13"/>
        <v>1538549.54</v>
      </c>
      <c r="F48" s="23">
        <f t="shared" si="13"/>
        <v>2106722.2</v>
      </c>
      <c r="G48" s="23">
        <f t="shared" si="13"/>
        <v>3024082.89</v>
      </c>
      <c r="H48" s="23">
        <f t="shared" si="13"/>
        <v>1569670.07</v>
      </c>
      <c r="I48" s="23">
        <f t="shared" si="13"/>
        <v>604185.89</v>
      </c>
      <c r="J48" s="23">
        <f t="shared" si="13"/>
        <v>960440.8400000001</v>
      </c>
      <c r="K48" s="23">
        <f aca="true" t="shared" si="14" ref="K48:K57">SUM(B48:J48)</f>
        <v>16361597.420000002</v>
      </c>
    </row>
    <row r="49" spans="1:11" ht="17.25" customHeight="1">
      <c r="A49" s="34" t="s">
        <v>43</v>
      </c>
      <c r="B49" s="23">
        <f aca="true" t="shared" si="15" ref="B49:H49">ROUND(B30*B7,2)</f>
        <v>1610277.29</v>
      </c>
      <c r="C49" s="23">
        <f t="shared" si="15"/>
        <v>2260886.51</v>
      </c>
      <c r="D49" s="23">
        <f t="shared" si="15"/>
        <v>2675682.17</v>
      </c>
      <c r="E49" s="23">
        <f t="shared" si="15"/>
        <v>1537470.27</v>
      </c>
      <c r="F49" s="23">
        <f t="shared" si="15"/>
        <v>2104799.1</v>
      </c>
      <c r="G49" s="23">
        <f t="shared" si="15"/>
        <v>3021393.68</v>
      </c>
      <c r="H49" s="23">
        <f t="shared" si="15"/>
        <v>1553917.27</v>
      </c>
      <c r="I49" s="23">
        <f>ROUND(I30*I7,2)</f>
        <v>603120.17</v>
      </c>
      <c r="J49" s="23">
        <f>ROUND(J30*J7,2)</f>
        <v>958223.8</v>
      </c>
      <c r="K49" s="23">
        <f t="shared" si="14"/>
        <v>16325770.26</v>
      </c>
    </row>
    <row r="50" spans="1:11" ht="17.25" customHeight="1">
      <c r="A50" s="34" t="s">
        <v>44</v>
      </c>
      <c r="B50" s="19">
        <v>0</v>
      </c>
      <c r="C50" s="23">
        <f>ROUND(C31*C7,2)</f>
        <v>5025.46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5025.46</v>
      </c>
    </row>
    <row r="51" spans="1:11" ht="17.25" customHeight="1">
      <c r="A51" s="66" t="s">
        <v>104</v>
      </c>
      <c r="B51" s="67">
        <f aca="true" t="shared" si="16" ref="B51:H51">ROUND(B32*B7,2)</f>
        <v>-2781.94</v>
      </c>
      <c r="C51" s="67">
        <f t="shared" si="16"/>
        <v>-3571.82</v>
      </c>
      <c r="D51" s="67">
        <f t="shared" si="16"/>
        <v>-3822.84</v>
      </c>
      <c r="E51" s="67">
        <f t="shared" si="16"/>
        <v>-2366.13</v>
      </c>
      <c r="F51" s="67">
        <f t="shared" si="16"/>
        <v>-3358.42</v>
      </c>
      <c r="G51" s="67">
        <f t="shared" si="16"/>
        <v>-4740.87</v>
      </c>
      <c r="H51" s="67">
        <f t="shared" si="16"/>
        <v>-2507.99</v>
      </c>
      <c r="I51" s="19">
        <v>0</v>
      </c>
      <c r="J51" s="19">
        <v>0</v>
      </c>
      <c r="K51" s="67">
        <f>SUM(B51:J51)</f>
        <v>-23150.010000000002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14545.75</v>
      </c>
      <c r="I53" s="31">
        <f>+I35</f>
        <v>0</v>
      </c>
      <c r="J53" s="31">
        <f>+J35</f>
        <v>0</v>
      </c>
      <c r="K53" s="23">
        <f t="shared" si="14"/>
        <v>14545.75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-204785.11</v>
      </c>
      <c r="C61" s="35">
        <f t="shared" si="17"/>
        <v>-294434.5</v>
      </c>
      <c r="D61" s="35">
        <f t="shared" si="17"/>
        <v>-265552.56</v>
      </c>
      <c r="E61" s="35">
        <f t="shared" si="17"/>
        <v>-256085.94</v>
      </c>
      <c r="F61" s="35">
        <f t="shared" si="17"/>
        <v>-274489.99</v>
      </c>
      <c r="G61" s="35">
        <f t="shared" si="17"/>
        <v>-316242.86</v>
      </c>
      <c r="H61" s="35">
        <f t="shared" si="17"/>
        <v>-211488.99000000002</v>
      </c>
      <c r="I61" s="35">
        <f t="shared" si="17"/>
        <v>-99058.94000000002</v>
      </c>
      <c r="J61" s="35">
        <f t="shared" si="17"/>
        <v>-86744.66</v>
      </c>
      <c r="K61" s="35">
        <f>SUM(B61:J61)</f>
        <v>-2008883.5499999998</v>
      </c>
    </row>
    <row r="62" spans="1:11" ht="18.75" customHeight="1">
      <c r="A62" s="16" t="s">
        <v>74</v>
      </c>
      <c r="B62" s="35">
        <f aca="true" t="shared" si="18" ref="B62:J62">B63+B64+B65+B66+B67+B68</f>
        <v>-181709.36</v>
      </c>
      <c r="C62" s="35">
        <f t="shared" si="18"/>
        <v>-197684.71</v>
      </c>
      <c r="D62" s="35">
        <f t="shared" si="18"/>
        <v>-190135.94</v>
      </c>
      <c r="E62" s="35">
        <f t="shared" si="18"/>
        <v>-230286.35</v>
      </c>
      <c r="F62" s="35">
        <f t="shared" si="18"/>
        <v>-222468.29</v>
      </c>
      <c r="G62" s="35">
        <f t="shared" si="18"/>
        <v>-260808.31</v>
      </c>
      <c r="H62" s="35">
        <f t="shared" si="18"/>
        <v>-184334.2</v>
      </c>
      <c r="I62" s="35">
        <f t="shared" si="18"/>
        <v>-31866.8</v>
      </c>
      <c r="J62" s="35">
        <f t="shared" si="18"/>
        <v>-66758.4</v>
      </c>
      <c r="K62" s="35">
        <f aca="true" t="shared" si="19" ref="K62:K91">SUM(B62:J62)</f>
        <v>-1566052.3599999999</v>
      </c>
    </row>
    <row r="63" spans="1:11" ht="18.75" customHeight="1">
      <c r="A63" s="12" t="s">
        <v>75</v>
      </c>
      <c r="B63" s="35">
        <f>-ROUND(B9*$D$3,2)</f>
        <v>-141276.4</v>
      </c>
      <c r="C63" s="35">
        <f aca="true" t="shared" si="20" ref="C63:J63">-ROUND(C9*$D$3,2)</f>
        <v>-192777.8</v>
      </c>
      <c r="D63" s="35">
        <f t="shared" si="20"/>
        <v>-173196.4</v>
      </c>
      <c r="E63" s="35">
        <f t="shared" si="20"/>
        <v>-132608.6</v>
      </c>
      <c r="F63" s="35">
        <f t="shared" si="20"/>
        <v>-152505.4</v>
      </c>
      <c r="G63" s="35">
        <f t="shared" si="20"/>
        <v>-199925.6</v>
      </c>
      <c r="H63" s="35">
        <f t="shared" si="20"/>
        <v>-184334.2</v>
      </c>
      <c r="I63" s="35">
        <f t="shared" si="20"/>
        <v>-31866.8</v>
      </c>
      <c r="J63" s="35">
        <f t="shared" si="20"/>
        <v>-66758.4</v>
      </c>
      <c r="K63" s="35">
        <f t="shared" si="19"/>
        <v>-1275249.5999999999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-839.8</v>
      </c>
      <c r="C65" s="35">
        <v>-140.6</v>
      </c>
      <c r="D65" s="35">
        <v>-102.6</v>
      </c>
      <c r="E65" s="35">
        <v>-585.2</v>
      </c>
      <c r="F65" s="35">
        <v>-349.6</v>
      </c>
      <c r="G65" s="35">
        <v>-254.6</v>
      </c>
      <c r="H65" s="19">
        <v>0</v>
      </c>
      <c r="I65" s="19">
        <v>0</v>
      </c>
      <c r="J65" s="19">
        <v>0</v>
      </c>
      <c r="K65" s="35">
        <f t="shared" si="19"/>
        <v>-2272.4</v>
      </c>
    </row>
    <row r="66" spans="1:11" ht="18.75" customHeight="1">
      <c r="A66" s="12" t="s">
        <v>105</v>
      </c>
      <c r="B66" s="35">
        <v>-5278.2</v>
      </c>
      <c r="C66" s="35">
        <v>-1808.8</v>
      </c>
      <c r="D66" s="35">
        <v>-1915.2</v>
      </c>
      <c r="E66" s="35">
        <v>-3317.4</v>
      </c>
      <c r="F66" s="35">
        <v>-1888.6</v>
      </c>
      <c r="G66" s="35">
        <v>-1995</v>
      </c>
      <c r="H66" s="19">
        <v>0</v>
      </c>
      <c r="I66" s="19">
        <v>0</v>
      </c>
      <c r="J66" s="19">
        <v>0</v>
      </c>
      <c r="K66" s="35">
        <f t="shared" si="19"/>
        <v>-16203.2</v>
      </c>
    </row>
    <row r="67" spans="1:11" ht="18.75" customHeight="1">
      <c r="A67" s="12" t="s">
        <v>52</v>
      </c>
      <c r="B67" s="35">
        <v>-34314.96</v>
      </c>
      <c r="C67" s="35">
        <v>-2957.51</v>
      </c>
      <c r="D67" s="35">
        <v>-14921.74</v>
      </c>
      <c r="E67" s="35">
        <v>-93775.15</v>
      </c>
      <c r="F67" s="35">
        <v>-67724.69</v>
      </c>
      <c r="G67" s="35">
        <v>-58633.11</v>
      </c>
      <c r="H67" s="19">
        <v>0</v>
      </c>
      <c r="I67" s="19">
        <v>0</v>
      </c>
      <c r="J67" s="19">
        <v>0</v>
      </c>
      <c r="K67" s="35">
        <f t="shared" si="19"/>
        <v>-272327.16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-23075.75</v>
      </c>
      <c r="C69" s="67">
        <f t="shared" si="21"/>
        <v>-96749.79</v>
      </c>
      <c r="D69" s="67">
        <f t="shared" si="21"/>
        <v>-75416.62</v>
      </c>
      <c r="E69" s="67">
        <f t="shared" si="21"/>
        <v>-25799.59</v>
      </c>
      <c r="F69" s="67">
        <f t="shared" si="21"/>
        <v>-52021.7</v>
      </c>
      <c r="G69" s="67">
        <f t="shared" si="21"/>
        <v>-55434.55</v>
      </c>
      <c r="H69" s="67">
        <f t="shared" si="21"/>
        <v>-27154.79</v>
      </c>
      <c r="I69" s="67">
        <f t="shared" si="21"/>
        <v>-67192.14000000001</v>
      </c>
      <c r="J69" s="67">
        <f t="shared" si="21"/>
        <v>-19986.260000000002</v>
      </c>
      <c r="K69" s="67">
        <f t="shared" si="19"/>
        <v>-442831.18999999994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7">
        <v>-9826.62</v>
      </c>
      <c r="C76" s="67">
        <v>-77439.68</v>
      </c>
      <c r="D76" s="67">
        <v>-55160.66</v>
      </c>
      <c r="E76" s="67">
        <v>-13049.16</v>
      </c>
      <c r="F76" s="67">
        <v>-34119.31</v>
      </c>
      <c r="G76" s="67">
        <v>-28228.08</v>
      </c>
      <c r="H76" s="67">
        <v>-14080.88</v>
      </c>
      <c r="I76" s="67">
        <v>-320.57</v>
      </c>
      <c r="J76" s="67">
        <v>-10511.04</v>
      </c>
      <c r="K76" s="67">
        <f t="shared" si="19"/>
        <v>-242736.00000000003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1425439.51</v>
      </c>
      <c r="C104" s="24">
        <f t="shared" si="22"/>
        <v>1997148.55</v>
      </c>
      <c r="D104" s="24">
        <f t="shared" si="22"/>
        <v>2438103.9299999997</v>
      </c>
      <c r="E104" s="24">
        <f t="shared" si="22"/>
        <v>1304822.5199999998</v>
      </c>
      <c r="F104" s="24">
        <f t="shared" si="22"/>
        <v>1855685.4500000002</v>
      </c>
      <c r="G104" s="24">
        <f t="shared" si="22"/>
        <v>2737355.6500000004</v>
      </c>
      <c r="H104" s="24">
        <f t="shared" si="22"/>
        <v>1378117.26</v>
      </c>
      <c r="I104" s="24">
        <f>+I105+I106</f>
        <v>505126.94999999995</v>
      </c>
      <c r="J104" s="24">
        <f>+J105+J106</f>
        <v>887676</v>
      </c>
      <c r="K104" s="48">
        <f>SUM(B104:J104)</f>
        <v>14529475.82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1406801.92</v>
      </c>
      <c r="C105" s="24">
        <f t="shared" si="23"/>
        <v>1973679.37</v>
      </c>
      <c r="D105" s="24">
        <f t="shared" si="23"/>
        <v>2412692.53</v>
      </c>
      <c r="E105" s="24">
        <f t="shared" si="23"/>
        <v>1282463.5999999999</v>
      </c>
      <c r="F105" s="24">
        <f t="shared" si="23"/>
        <v>1832232.2100000002</v>
      </c>
      <c r="G105" s="24">
        <f t="shared" si="23"/>
        <v>2707840.0300000003</v>
      </c>
      <c r="H105" s="24">
        <f t="shared" si="23"/>
        <v>1358181.08</v>
      </c>
      <c r="I105" s="24">
        <f t="shared" si="23"/>
        <v>505126.94999999995</v>
      </c>
      <c r="J105" s="24">
        <f t="shared" si="23"/>
        <v>873696.18</v>
      </c>
      <c r="K105" s="48">
        <f>SUM(B105:J105)</f>
        <v>14352713.87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14529475.82</v>
      </c>
      <c r="L112" s="54"/>
    </row>
    <row r="113" spans="1:11" ht="18.75" customHeight="1">
      <c r="A113" s="26" t="s">
        <v>70</v>
      </c>
      <c r="B113" s="27">
        <v>187843.1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187843.1</v>
      </c>
    </row>
    <row r="114" spans="1:11" ht="18.75" customHeight="1">
      <c r="A114" s="26" t="s">
        <v>71</v>
      </c>
      <c r="B114" s="27">
        <v>1237596.41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1237596.41</v>
      </c>
    </row>
    <row r="115" spans="1:11" ht="18.75" customHeight="1">
      <c r="A115" s="26" t="s">
        <v>72</v>
      </c>
      <c r="B115" s="40">
        <v>0</v>
      </c>
      <c r="C115" s="27">
        <f>+C104</f>
        <v>1997148.55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1997148.55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2438103.9299999997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2438103.9299999997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1174340.27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1174340.27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130482.25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130482.25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348806.41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348806.41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650606.57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650606.57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94979.99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94979.99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761292.48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761292.48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795883.33</v>
      </c>
      <c r="H123" s="40">
        <v>0</v>
      </c>
      <c r="I123" s="40">
        <v>0</v>
      </c>
      <c r="J123" s="40">
        <v>0</v>
      </c>
      <c r="K123" s="41">
        <f t="shared" si="25"/>
        <v>795883.33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63422.94</v>
      </c>
      <c r="H124" s="40">
        <v>0</v>
      </c>
      <c r="I124" s="40">
        <v>0</v>
      </c>
      <c r="J124" s="40">
        <v>0</v>
      </c>
      <c r="K124" s="41">
        <f t="shared" si="25"/>
        <v>63422.94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392912.02</v>
      </c>
      <c r="H125" s="40">
        <v>0</v>
      </c>
      <c r="I125" s="40">
        <v>0</v>
      </c>
      <c r="J125" s="40">
        <v>0</v>
      </c>
      <c r="K125" s="41">
        <f t="shared" si="25"/>
        <v>392912.02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386022.65</v>
      </c>
      <c r="H126" s="40">
        <v>0</v>
      </c>
      <c r="I126" s="40">
        <v>0</v>
      </c>
      <c r="J126" s="40">
        <v>0</v>
      </c>
      <c r="K126" s="41">
        <f t="shared" si="25"/>
        <v>386022.65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1099114.72</v>
      </c>
      <c r="H127" s="40">
        <v>0</v>
      </c>
      <c r="I127" s="40">
        <v>0</v>
      </c>
      <c r="J127" s="40">
        <v>0</v>
      </c>
      <c r="K127" s="41">
        <f t="shared" si="25"/>
        <v>1099114.72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485835.42</v>
      </c>
      <c r="I128" s="40">
        <v>0</v>
      </c>
      <c r="J128" s="40">
        <v>0</v>
      </c>
      <c r="K128" s="41">
        <f t="shared" si="25"/>
        <v>485835.42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892281.84</v>
      </c>
      <c r="I129" s="40">
        <v>0</v>
      </c>
      <c r="J129" s="40">
        <v>0</v>
      </c>
      <c r="K129" s="41">
        <f t="shared" si="25"/>
        <v>892281.84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505126.95</v>
      </c>
      <c r="J130" s="40">
        <v>0</v>
      </c>
      <c r="K130" s="41">
        <f t="shared" si="25"/>
        <v>505126.95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887675.99</v>
      </c>
      <c r="K131" s="44">
        <f t="shared" si="25"/>
        <v>887675.99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0.010000000009313226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2017-03-16T13:34:08Z</dcterms:modified>
  <cp:category/>
  <cp:version/>
  <cp:contentType/>
  <cp:contentStatus/>
</cp:coreProperties>
</file>