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00" yWindow="-15" windowWidth="10245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O11" i="1"/>
  <c r="G6" i="9"/>
  <c r="F27" i="11"/>
  <c r="F15"/>
  <c r="E29"/>
  <c r="G15" s="1"/>
  <c r="E29" i="7"/>
  <c r="G8" s="1"/>
  <c r="E11" i="3"/>
  <c r="F18" i="9"/>
  <c r="F18" i="11"/>
  <c r="F19"/>
  <c r="F20"/>
  <c r="F21"/>
  <c r="F22"/>
  <c r="F23"/>
  <c r="F24"/>
  <c r="F25"/>
  <c r="F26"/>
  <c r="F17"/>
  <c r="F7"/>
  <c r="F8"/>
  <c r="F9"/>
  <c r="F10"/>
  <c r="F11"/>
  <c r="F12"/>
  <c r="F13"/>
  <c r="F14"/>
  <c r="F6"/>
  <c r="F5"/>
  <c r="G7" i="9"/>
  <c r="G8"/>
  <c r="G9"/>
  <c r="G10"/>
  <c r="F20"/>
  <c r="E23"/>
  <c r="G14" s="1"/>
  <c r="F22"/>
  <c r="F21"/>
  <c r="F19"/>
  <c r="F17"/>
  <c r="F16"/>
  <c r="F15"/>
  <c r="F14"/>
  <c r="F13"/>
  <c r="F12"/>
  <c r="F11"/>
  <c r="F10"/>
  <c r="F9"/>
  <c r="F8"/>
  <c r="F7"/>
  <c r="F6"/>
  <c r="F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F5" i="6"/>
  <c r="E20"/>
  <c r="G19" s="1"/>
  <c r="F19"/>
  <c r="F18"/>
  <c r="F17"/>
  <c r="F16"/>
  <c r="F15"/>
  <c r="F14"/>
  <c r="F13"/>
  <c r="F12"/>
  <c r="F11"/>
  <c r="F10"/>
  <c r="F9"/>
  <c r="F8"/>
  <c r="F7"/>
  <c r="F6"/>
  <c r="F18" i="5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G16" i="9" l="1"/>
  <c r="F22" i="1"/>
  <c r="F21"/>
  <c r="F20"/>
  <c r="O10"/>
  <c r="O8"/>
  <c r="F15"/>
  <c r="O6"/>
  <c r="F14"/>
  <c r="F12"/>
  <c r="F18"/>
  <c r="F16"/>
  <c r="F19"/>
  <c r="F17"/>
  <c r="F13"/>
  <c r="O7"/>
  <c r="O9"/>
  <c r="E25"/>
  <c r="G12" s="1"/>
  <c r="F9"/>
  <c r="F5"/>
  <c r="F8"/>
  <c r="F10"/>
  <c r="F6"/>
  <c r="F11"/>
  <c r="F7"/>
  <c r="O5"/>
  <c r="G13" i="9"/>
  <c r="G12"/>
  <c r="G15"/>
  <c r="G18" i="5"/>
  <c r="G27" i="11"/>
  <c r="I15" s="1"/>
  <c r="G11" i="5"/>
  <c r="G12"/>
  <c r="G22"/>
  <c r="G14"/>
  <c r="G6"/>
  <c r="G19"/>
  <c r="G16"/>
  <c r="G8"/>
  <c r="G7"/>
  <c r="G20"/>
  <c r="G15"/>
  <c r="G10"/>
  <c r="F13" i="3"/>
  <c r="G11" i="9"/>
  <c r="G9" i="11"/>
  <c r="G12"/>
  <c r="G7"/>
  <c r="G19"/>
  <c r="G23"/>
  <c r="G6"/>
  <c r="G14"/>
  <c r="G17"/>
  <c r="G21"/>
  <c r="G25"/>
  <c r="G5"/>
  <c r="G10"/>
  <c r="G13"/>
  <c r="G18"/>
  <c r="G20"/>
  <c r="G22"/>
  <c r="G24"/>
  <c r="G26"/>
  <c r="G8"/>
  <c r="G1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G7"/>
  <c r="F28"/>
  <c r="F24"/>
  <c r="F20"/>
  <c r="G28"/>
  <c r="G24"/>
  <c r="G20"/>
  <c r="I8" s="1"/>
  <c r="G16"/>
  <c r="G12"/>
  <c r="G6" i="6"/>
  <c r="G8"/>
  <c r="G11"/>
  <c r="G13"/>
  <c r="G16"/>
  <c r="G18"/>
  <c r="G5"/>
  <c r="G7"/>
  <c r="G9"/>
  <c r="G10"/>
  <c r="G12"/>
  <c r="G14"/>
  <c r="G15"/>
  <c r="G17"/>
  <c r="I11" i="11" l="1"/>
  <c r="G19" i="1"/>
  <c r="G5"/>
  <c r="I16" i="7"/>
  <c r="I11"/>
  <c r="I12"/>
  <c r="I7"/>
  <c r="I13"/>
  <c r="I6"/>
  <c r="I7" i="11"/>
  <c r="I13"/>
  <c r="I9"/>
  <c r="I15" i="7"/>
  <c r="I10"/>
  <c r="I5"/>
  <c r="I12" i="11"/>
  <c r="I6"/>
  <c r="I5"/>
  <c r="I14"/>
  <c r="I8"/>
  <c r="I10"/>
  <c r="I14" i="7"/>
  <c r="I9"/>
</calcChain>
</file>

<file path=xl/sharedStrings.xml><?xml version="1.0" encoding="utf-8"?>
<sst xmlns="http://schemas.openxmlformats.org/spreadsheetml/2006/main" count="408" uniqueCount="205">
  <si>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</si>
  <si>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</si>
  <si>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</si>
  <si>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</si>
  <si>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</si>
  <si>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</si>
  <si>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</si>
  <si>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</si>
  <si>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</si>
  <si>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</si>
  <si>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</si>
  <si>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</si>
  <si>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</si>
  <si>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</si>
  <si>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</si>
  <si>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</si>
  <si>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</si>
  <si>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</si>
  <si>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</si>
  <si>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</si>
  <si>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</si>
  <si>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</si>
  <si>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</si>
  <si>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</si>
  <si>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</si>
  <si>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</si>
  <si>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</si>
  <si>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</si>
  <si>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</si>
  <si>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</si>
  <si>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</si>
  <si>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</si>
  <si>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</si>
  <si>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</si>
  <si>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</si>
  <si>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</si>
  <si>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</si>
  <si>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</si>
  <si>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</si>
  <si>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</si>
  <si>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</si>
  <si>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</si>
  <si>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</si>
  <si>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</si>
  <si>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</si>
  <si>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</si>
  <si>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</si>
  <si>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</si>
  <si>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</si>
  <si>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</si>
  <si>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</si>
  <si>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</si>
  <si>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</si>
  <si>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</si>
  <si>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</si>
  <si>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</si>
  <si>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</si>
  <si>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</si>
  <si>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</si>
  <si>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</si>
  <si>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</si>
  <si>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</si>
  <si>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</si>
  <si>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</si>
  <si>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</si>
  <si>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</si>
  <si>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</si>
  <si>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</si>
  <si>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</si>
  <si>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</si>
  <si>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</si>
  <si>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</si>
  <si>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</si>
  <si>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</si>
  <si>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</si>
  <si>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</si>
  <si>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</si>
  <si>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</si>
  <si>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</si>
  <si>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</si>
  <si>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</si>
  <si>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</si>
  <si>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</si>
  <si>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</si>
  <si>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</si>
  <si>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</si>
  <si>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</si>
  <si>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</si>
  <si>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</si>
  <si>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</si>
  <si>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</si>
  <si>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</si>
  <si>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</si>
  <si>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</si>
  <si>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</si>
  <si>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</si>
  <si>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</si>
  <si>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</si>
  <si>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</si>
  <si>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</si>
  <si>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</si>
  <si>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</si>
  <si>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</si>
  <si>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</si>
  <si>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</si>
  <si>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</si>
  <si>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</si>
  <si>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</si>
  <si>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</si>
  <si>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</si>
  <si>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</si>
  <si>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</si>
  <si>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</si>
  <si>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</si>
  <si>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</si>
  <si>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</si>
  <si>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</si>
  <si>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</si>
  <si>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</si>
  <si>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</si>
  <si>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</si>
  <si>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</si>
  <si>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</si>
  <si>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</si>
  <si>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</si>
  <si>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</si>
  <si>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</si>
  <si>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</si>
  <si>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</si>
  <si>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</si>
  <si>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</si>
  <si>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</si>
  <si>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</si>
  <si>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</si>
  <si>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</si>
  <si>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</si>
  <si>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</si>
  <si>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</si>
  <si>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</si>
  <si>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</si>
  <si>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</si>
  <si>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</si>
  <si>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</si>
  <si>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</si>
  <si>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</si>
  <si>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</si>
  <si>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</si>
  <si>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</si>
  <si>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</si>
  <si>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</si>
  <si>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</si>
  <si>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</si>
  <si>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</si>
  <si>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</si>
  <si>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</si>
  <si>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</si>
  <si>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</si>
  <si>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</si>
  <si>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</si>
  <si>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</si>
  <si>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</si>
  <si>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</si>
  <si>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</si>
  <si>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</si>
  <si>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</si>
  <si>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</si>
  <si>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</si>
  <si>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</si>
  <si>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</si>
  <si>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</si>
  <si>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</si>
  <si>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</si>
  <si>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</si>
  <si>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</si>
  <si>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</si>
  <si>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</si>
  <si>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</si>
  <si>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</si>
  <si>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</si>
  <si>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</si>
  <si>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</si>
  <si>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</si>
  <si>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</si>
  <si>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</si>
  <si>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</si>
  <si>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</si>
  <si>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</si>
  <si>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</si>
  <si>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</si>
  <si>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</si>
  <si>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</si>
  <si>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</si>
  <si>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</si>
  <si>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</si>
  <si>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TERM. CAMPO LIMPO</t>
  </si>
  <si>
    <t>Até 1 salário mínimo</t>
  </si>
  <si>
    <t>De 1 a 1,5 salários mínimos</t>
  </si>
  <si>
    <t>De 1,5 a 2 salários mínimos</t>
  </si>
  <si>
    <t>De 2 a 3,5 salários mínimos</t>
  </si>
  <si>
    <t>De 3,5 a 7 salários mínimos</t>
  </si>
  <si>
    <t>De 7 a 12 salários mínimos</t>
  </si>
  <si>
    <t>Acima de 12 salários mínimos</t>
  </si>
  <si>
    <t>175T</t>
  </si>
  <si>
    <t>METRÔ JABAQUARA</t>
  </si>
  <si>
    <t>Os usuários iniciaram o cadastro e o preenchimento da pesquisa em Abril de 2013. Sendo assim, os dados aqui apresentados referem-se aos usuários que responderam entre Abr/13 e Mar/17.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</si>
</sst>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  <xf numFmtId="0" fontId="0" fillId="2" borderId="31" xfId="0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65" fontId="0" fillId="2" borderId="38" xfId="2" applyNumberFormat="1" applyFont="1" applyFill="1" applyBorder="1" applyAlignment="1">
      <alignment horizontal="center" vertical="center"/>
    </xf>
    <xf numFmtId="165" fontId="0" fillId="2" borderId="3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252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0.5601034900076447</c:v>
                </c:pt>
                <c:pt idx="7">
                  <c:v>0.43988324920097915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216"/>
          <c:w val="0.96837944664031972"/>
          <c:h val="0.60094889180519506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1.6503639710241609E-2</c:v>
                </c:pt>
                <c:pt idx="1">
                  <c:v>1.083435744625208E-2</c:v>
                </c:pt>
                <c:pt idx="2">
                  <c:v>0.14646384613594532</c:v>
                </c:pt>
                <c:pt idx="3">
                  <c:v>0.62763254274401681</c:v>
                </c:pt>
              </c:numCache>
            </c:numRef>
          </c:val>
        </c:ser>
        <c:dLbls>
          <c:showVal val="1"/>
        </c:dLbls>
        <c:overlap val="-25"/>
        <c:axId val="77059968"/>
        <c:axId val="77061504"/>
      </c:barChart>
      <c:catAx>
        <c:axId val="770599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7061504"/>
        <c:crosses val="autoZero"/>
        <c:auto val="1"/>
        <c:lblAlgn val="ctr"/>
        <c:lblOffset val="100"/>
      </c:catAx>
      <c:valAx>
        <c:axId val="77061504"/>
        <c:scaling>
          <c:orientation val="minMax"/>
        </c:scaling>
        <c:delete val="1"/>
        <c:axPos val="l"/>
        <c:numFmt formatCode="0.0%" sourceLinked="1"/>
        <c:tickLblPos val="none"/>
        <c:crossAx val="7705996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1.0301192318748703E-2</c:v>
                </c:pt>
                <c:pt idx="1">
                  <c:v>0.45181513062581979</c:v>
                </c:pt>
                <c:pt idx="2">
                  <c:v>0.32887094287036034</c:v>
                </c:pt>
                <c:pt idx="3">
                  <c:v>1.6933858006887768E-2</c:v>
                </c:pt>
              </c:numCache>
            </c:numRef>
          </c:val>
        </c:ser>
        <c:dLbls>
          <c:showVal val="1"/>
        </c:dLbls>
        <c:overlap val="-25"/>
        <c:axId val="76966912"/>
        <c:axId val="76976896"/>
      </c:barChart>
      <c:catAx>
        <c:axId val="769669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976896"/>
        <c:crosses val="autoZero"/>
        <c:auto val="1"/>
        <c:lblAlgn val="ctr"/>
        <c:lblOffset val="100"/>
      </c:catAx>
      <c:valAx>
        <c:axId val="76976896"/>
        <c:scaling>
          <c:orientation val="minMax"/>
        </c:scaling>
        <c:delete val="1"/>
        <c:axPos val="l"/>
        <c:numFmt formatCode="0.0%" sourceLinked="1"/>
        <c:tickLblPos val="none"/>
        <c:crossAx val="7696691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7.5897790751184909E-3</c:v>
                </c:pt>
                <c:pt idx="1">
                  <c:v>0.26926164667470598</c:v>
                </c:pt>
                <c:pt idx="2">
                  <c:v>0.45802695975519225</c:v>
                </c:pt>
                <c:pt idx="3">
                  <c:v>6.4697030261703772E-2</c:v>
                </c:pt>
              </c:numCache>
            </c:numRef>
          </c:val>
        </c:ser>
        <c:dLbls>
          <c:showVal val="1"/>
        </c:dLbls>
        <c:overlap val="-25"/>
        <c:axId val="77001088"/>
        <c:axId val="77002624"/>
      </c:barChart>
      <c:catAx>
        <c:axId val="770010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7002624"/>
        <c:crosses val="autoZero"/>
        <c:auto val="1"/>
        <c:lblAlgn val="ctr"/>
        <c:lblOffset val="100"/>
      </c:catAx>
      <c:valAx>
        <c:axId val="77002624"/>
        <c:scaling>
          <c:orientation val="minMax"/>
        </c:scaling>
        <c:delete val="1"/>
        <c:axPos val="l"/>
        <c:numFmt formatCode="0.0%" sourceLinked="1"/>
        <c:tickLblPos val="none"/>
        <c:crossAx val="7700108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0.37939272953156605</c:v>
                </c:pt>
                <c:pt idx="1">
                  <c:v>6.5283819715704877E-2</c:v>
                </c:pt>
                <c:pt idx="2">
                  <c:v>0.26363013734994772</c:v>
                </c:pt>
                <c:pt idx="3">
                  <c:v>0.16620468265004262</c:v>
                </c:pt>
                <c:pt idx="4">
                  <c:v>2.8956575754840695E-2</c:v>
                </c:pt>
                <c:pt idx="5">
                  <c:v>8.8046447131347131E-3</c:v>
                </c:pt>
                <c:pt idx="6">
                  <c:v>6.9507558663443152E-3</c:v>
                </c:pt>
                <c:pt idx="7">
                  <c:v>3.2540793035826243E-3</c:v>
                </c:pt>
                <c:pt idx="8">
                  <c:v>6.8011319292172589E-3</c:v>
                </c:pt>
                <c:pt idx="9">
                  <c:v>1.2139810537482969E-2</c:v>
                </c:pt>
                <c:pt idx="10">
                  <c:v>5.4152764109175272E-2</c:v>
                </c:pt>
                <c:pt idx="11">
                  <c:v>4.4288685389608663E-3</c:v>
                </c:pt>
              </c:numCache>
            </c:numRef>
          </c:val>
        </c:ser>
        <c:dLbls>
          <c:showVal val="1"/>
        </c:dLbls>
        <c:shape val="box"/>
        <c:axId val="86722816"/>
        <c:axId val="86736896"/>
        <c:axId val="0"/>
      </c:bar3DChart>
      <c:catAx>
        <c:axId val="86722816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86736896"/>
        <c:crosses val="autoZero"/>
        <c:auto val="1"/>
        <c:lblAlgn val="ctr"/>
        <c:lblOffset val="100"/>
      </c:catAx>
      <c:valAx>
        <c:axId val="86736896"/>
        <c:scaling>
          <c:orientation val="minMax"/>
        </c:scaling>
        <c:delete val="1"/>
        <c:axPos val="l"/>
        <c:numFmt formatCode="0.0%" sourceLinked="1"/>
        <c:tickLblPos val="none"/>
        <c:crossAx val="8672281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0.40270908286225526</c:v>
                </c:pt>
                <c:pt idx="1">
                  <c:v>6.6018850231838205E-2</c:v>
                </c:pt>
                <c:pt idx="2">
                  <c:v>0.25797874568945489</c:v>
                </c:pt>
                <c:pt idx="3">
                  <c:v>0.14850632517982981</c:v>
                </c:pt>
                <c:pt idx="4">
                  <c:v>2.0520365730756895E-2</c:v>
                </c:pt>
                <c:pt idx="5">
                  <c:v>7.061409890087288E-3</c:v>
                </c:pt>
                <c:pt idx="6">
                  <c:v>3.2435257078739675E-3</c:v>
                </c:pt>
                <c:pt idx="7">
                  <c:v>1.6133836189002027E-3</c:v>
                </c:pt>
                <c:pt idx="8">
                  <c:v>5.2103606955983877E-3</c:v>
                </c:pt>
                <c:pt idx="9">
                  <c:v>1.5877126897420643E-2</c:v>
                </c:pt>
                <c:pt idx="10">
                  <c:v>7.1260823495984449E-2</c:v>
                </c:pt>
              </c:numCache>
            </c:numRef>
          </c:val>
        </c:ser>
        <c:dLbls>
          <c:showVal val="1"/>
        </c:dLbls>
        <c:shape val="box"/>
        <c:axId val="86647168"/>
        <c:axId val="86648704"/>
        <c:axId val="0"/>
      </c:bar3DChart>
      <c:catAx>
        <c:axId val="86647168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86648704"/>
        <c:crosses val="autoZero"/>
        <c:auto val="1"/>
        <c:lblAlgn val="ctr"/>
        <c:lblOffset val="100"/>
      </c:catAx>
      <c:valAx>
        <c:axId val="86648704"/>
        <c:scaling>
          <c:orientation val="minMax"/>
        </c:scaling>
        <c:delete val="1"/>
        <c:axPos val="l"/>
        <c:numFmt formatCode="0.0%" sourceLinked="1"/>
        <c:tickLblPos val="none"/>
        <c:crossAx val="8664716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558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4.1429857069995843E-2</c:v>
                </c:pt>
                <c:pt idx="1">
                  <c:v>0.25138430259174865</c:v>
                </c:pt>
                <c:pt idx="2">
                  <c:v>0.42665067530989054</c:v>
                </c:pt>
                <c:pt idx="3">
                  <c:v>0.18107600478348132</c:v>
                </c:pt>
                <c:pt idx="4">
                  <c:v>9.9459160244883604E-2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426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4.0107977009779347E-2</c:v>
                </c:pt>
                <c:pt idx="1">
                  <c:v>0.27672491711758285</c:v>
                </c:pt>
                <c:pt idx="2">
                  <c:v>0.43706661300200028</c:v>
                </c:pt>
                <c:pt idx="3">
                  <c:v>0.16845471783546345</c:v>
                </c:pt>
                <c:pt idx="4">
                  <c:v>7.7645775035174072E-2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3.937428765042323E-2</c:v>
                </c:pt>
                <c:pt idx="1">
                  <c:v>0.23213500544015228</c:v>
                </c:pt>
                <c:pt idx="2">
                  <c:v>0.41229629604084511</c:v>
                </c:pt>
                <c:pt idx="3">
                  <c:v>0.19577651061217663</c:v>
                </c:pt>
                <c:pt idx="4">
                  <c:v>0.12041790025640274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60012E-2"/>
          <c:y val="0.32942729658792808"/>
          <c:w val="0.93829729644763382"/>
          <c:h val="0.6676456692913420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4.6004830346737829E-2</c:v>
                </c:pt>
                <c:pt idx="1">
                  <c:v>0.24499484875610128</c:v>
                </c:pt>
                <c:pt idx="2">
                  <c:v>0.42099427451907651</c:v>
                </c:pt>
                <c:pt idx="3">
                  <c:v>0.17463983516019524</c:v>
                </c:pt>
                <c:pt idx="4">
                  <c:v>0.11336621121788917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808"/>
          <c:w val="0.90260168809444985"/>
          <c:h val="0.6409790026246793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5.5917359083763753E-2</c:v>
                </c:pt>
                <c:pt idx="1">
                  <c:v>0.29531165813793236</c:v>
                </c:pt>
                <c:pt idx="2">
                  <c:v>0.42644895268623112</c:v>
                </c:pt>
                <c:pt idx="3">
                  <c:v>0.14672724586919231</c:v>
                </c:pt>
                <c:pt idx="4">
                  <c:v>7.5594784222880462E-2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651"/>
          <c:y val="1.6806722689075709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923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Não Informado</c:v>
                </c:pt>
                <c:pt idx="1">
                  <c:v>Menor que 10 anos</c:v>
                </c:pt>
                <c:pt idx="2">
                  <c:v>Entre 11 a 20 anos</c:v>
                </c:pt>
                <c:pt idx="3">
                  <c:v>Entre 21 a 30 anos</c:v>
                </c:pt>
                <c:pt idx="4">
                  <c:v>Entre 31 a 40 anos</c:v>
                </c:pt>
                <c:pt idx="5">
                  <c:v>Entre 41 a 60 anos</c:v>
                </c:pt>
                <c:pt idx="6">
                  <c:v>Maior que 60 anos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40</c:v>
                </c:pt>
                <c:pt idx="1">
                  <c:v>40982.5</c:v>
                </c:pt>
                <c:pt idx="2">
                  <c:v>593849.5</c:v>
                </c:pt>
                <c:pt idx="3">
                  <c:v>815928.5</c:v>
                </c:pt>
                <c:pt idx="4">
                  <c:v>402504</c:v>
                </c:pt>
                <c:pt idx="5">
                  <c:v>286760.5</c:v>
                </c:pt>
                <c:pt idx="6">
                  <c:v>4759</c:v>
                </c:pt>
              </c:numCache>
            </c:numRef>
          </c:val>
        </c:ser>
        <c:dLbls>
          <c:showVal val="1"/>
        </c:dLbls>
        <c:shape val="box"/>
        <c:axId val="76347264"/>
        <c:axId val="76348800"/>
        <c:axId val="0"/>
      </c:bar3DChart>
      <c:catAx>
        <c:axId val="763472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348800"/>
        <c:crosses val="autoZero"/>
        <c:auto val="1"/>
        <c:lblAlgn val="ctr"/>
        <c:lblOffset val="100"/>
      </c:catAx>
      <c:valAx>
        <c:axId val="76348800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76347264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764"/>
          <c:w val="0.93829727279175112"/>
          <c:h val="0.68083939026852724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5.8293747470714613E-2</c:v>
                </c:pt>
                <c:pt idx="1">
                  <c:v>0.37587602676538462</c:v>
                </c:pt>
                <c:pt idx="2">
                  <c:v>0.41608385593914687</c:v>
                </c:pt>
                <c:pt idx="3">
                  <c:v>0.10007052575638647</c:v>
                </c:pt>
                <c:pt idx="4">
                  <c:v>4.9675844068367433E-2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6012E-2"/>
          <c:y val="0.32809913686162362"/>
          <c:w val="0.93852678515601651"/>
          <c:h val="0.66204411015787734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9.6523411269153286E-2</c:v>
                </c:pt>
                <c:pt idx="1">
                  <c:v>0.44585902366562891</c:v>
                </c:pt>
                <c:pt idx="2">
                  <c:v>0.35876218383086095</c:v>
                </c:pt>
                <c:pt idx="3">
                  <c:v>5.9387908756079195E-2</c:v>
                </c:pt>
                <c:pt idx="4">
                  <c:v>3.9467472478277678E-2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964"/>
          <c:w val="0.90400228971955221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0.14161051381774262</c:v>
                </c:pt>
                <c:pt idx="1">
                  <c:v>0.43998539633906264</c:v>
                </c:pt>
                <c:pt idx="2">
                  <c:v>0.30988191283414313</c:v>
                </c:pt>
                <c:pt idx="3">
                  <c:v>6.536058668264752E-2</c:v>
                </c:pt>
                <c:pt idx="4">
                  <c:v>4.3161590326404091E-2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2.1897521534827259E-2</c:v>
                </c:pt>
                <c:pt idx="1">
                  <c:v>2.1897521534827259E-2</c:v>
                </c:pt>
                <c:pt idx="2">
                  <c:v>3.3799663408544511E-2</c:v>
                </c:pt>
                <c:pt idx="3">
                  <c:v>0.15086872142241298</c:v>
                </c:pt>
                <c:pt idx="4">
                  <c:v>0.60720884536660968</c:v>
                </c:pt>
                <c:pt idx="5">
                  <c:v>0.17053191593309674</c:v>
                </c:pt>
              </c:numCache>
            </c:numRef>
          </c:val>
        </c:ser>
        <c:dLbls>
          <c:showVal val="1"/>
        </c:dLbls>
        <c:overlap val="-25"/>
        <c:axId val="76359936"/>
        <c:axId val="76496896"/>
      </c:barChart>
      <c:catAx>
        <c:axId val="76359936"/>
        <c:scaling>
          <c:orientation val="minMax"/>
        </c:scaling>
        <c:axPos val="b"/>
        <c:majorTickMark val="none"/>
        <c:tickLblPos val="nextTo"/>
        <c:crossAx val="76496896"/>
        <c:crosses val="autoZero"/>
        <c:auto val="1"/>
        <c:lblAlgn val="ctr"/>
        <c:lblOffset val="100"/>
      </c:catAx>
      <c:valAx>
        <c:axId val="76496896"/>
        <c:scaling>
          <c:orientation val="minMax"/>
        </c:scaling>
        <c:delete val="1"/>
        <c:axPos val="l"/>
        <c:numFmt formatCode="0.0%" sourceLinked="1"/>
        <c:tickLblPos val="none"/>
        <c:crossAx val="7635993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118"/>
          <c:w val="0.99289107284314049"/>
          <c:h val="0.8209513165693042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342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1.977951724205318E-2</c:v>
                </c:pt>
                <c:pt idx="1">
                  <c:v>0.41988271876932409</c:v>
                </c:pt>
                <c:pt idx="2">
                  <c:v>0.2444084826258042</c:v>
                </c:pt>
                <c:pt idx="3">
                  <c:v>0.27703747406584706</c:v>
                </c:pt>
                <c:pt idx="4">
                  <c:v>3.8891807296971469E-2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31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0.13827344758394602</c:v>
                </c:pt>
                <c:pt idx="1">
                  <c:v>0.25656319130060656</c:v>
                </c:pt>
                <c:pt idx="2">
                  <c:v>0.11658588404616223</c:v>
                </c:pt>
                <c:pt idx="3">
                  <c:v>7.8937248466526291E-2</c:v>
                </c:pt>
                <c:pt idx="4">
                  <c:v>5.2985276367942306E-2</c:v>
                </c:pt>
                <c:pt idx="5">
                  <c:v>1.5938226995990696E-2</c:v>
                </c:pt>
                <c:pt idx="6">
                  <c:v>7.2894733836178175E-3</c:v>
                </c:pt>
              </c:numCache>
            </c:numRef>
          </c:val>
        </c:ser>
        <c:dLbls>
          <c:showVal val="1"/>
        </c:dLbls>
        <c:overlap val="-25"/>
        <c:axId val="76590080"/>
        <c:axId val="76636928"/>
      </c:barChart>
      <c:catAx>
        <c:axId val="765900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636928"/>
        <c:crosses val="autoZero"/>
        <c:auto val="1"/>
        <c:lblAlgn val="ctr"/>
        <c:lblOffset val="100"/>
      </c:catAx>
      <c:valAx>
        <c:axId val="76636928"/>
        <c:scaling>
          <c:orientation val="minMax"/>
        </c:scaling>
        <c:delete val="1"/>
        <c:axPos val="l"/>
        <c:numFmt formatCode="0.0%" sourceLinked="1"/>
        <c:tickLblPos val="none"/>
        <c:crossAx val="7659008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0.21516950647038571</c:v>
                </c:pt>
                <c:pt idx="1">
                  <c:v>0.25644225359209277</c:v>
                </c:pt>
                <c:pt idx="2">
                  <c:v>0.10464809667369269</c:v>
                </c:pt>
                <c:pt idx="3">
                  <c:v>6.3251064401541809E-2</c:v>
                </c:pt>
                <c:pt idx="4">
                  <c:v>3.2816318304347461E-2</c:v>
                </c:pt>
                <c:pt idx="5">
                  <c:v>7.1967820223209416E-3</c:v>
                </c:pt>
                <c:pt idx="6">
                  <c:v>2.5444865259781155E-3</c:v>
                </c:pt>
              </c:numCache>
            </c:numRef>
          </c:val>
        </c:ser>
        <c:dLbls>
          <c:showVal val="1"/>
        </c:dLbls>
        <c:overlap val="-25"/>
        <c:axId val="76661120"/>
        <c:axId val="76662656"/>
      </c:barChart>
      <c:catAx>
        <c:axId val="766611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662656"/>
        <c:crosses val="autoZero"/>
        <c:auto val="1"/>
        <c:lblAlgn val="ctr"/>
        <c:lblOffset val="100"/>
      </c:catAx>
      <c:valAx>
        <c:axId val="76662656"/>
        <c:scaling>
          <c:orientation val="minMax"/>
        </c:scaling>
        <c:delete val="1"/>
        <c:axPos val="l"/>
        <c:numFmt formatCode="0.0%" sourceLinked="1"/>
        <c:tickLblPos val="none"/>
        <c:crossAx val="7666112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205"/>
          <c:w val="0.96837944664031939"/>
          <c:h val="0.60094889180519484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4.1822592244962639E-2</c:v>
                </c:pt>
                <c:pt idx="1">
                  <c:v>0.19441892627162688</c:v>
                </c:pt>
                <c:pt idx="2">
                  <c:v>0.30243116465186992</c:v>
                </c:pt>
                <c:pt idx="3">
                  <c:v>0.17433818664970463</c:v>
                </c:pt>
                <c:pt idx="4">
                  <c:v>4.7693557341642961E-2</c:v>
                </c:pt>
              </c:numCache>
            </c:numRef>
          </c:val>
        </c:ser>
        <c:dLbls>
          <c:showVal val="1"/>
        </c:dLbls>
        <c:overlap val="-25"/>
        <c:axId val="76420992"/>
        <c:axId val="76422528"/>
      </c:barChart>
      <c:catAx>
        <c:axId val="764209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422528"/>
        <c:crosses val="autoZero"/>
        <c:auto val="1"/>
        <c:lblAlgn val="ctr"/>
        <c:lblOffset val="100"/>
      </c:catAx>
      <c:valAx>
        <c:axId val="76422528"/>
        <c:scaling>
          <c:orientation val="minMax"/>
        </c:scaling>
        <c:delete val="1"/>
        <c:axPos val="l"/>
        <c:numFmt formatCode="0.0%" sourceLinked="1"/>
        <c:tickLblPos val="none"/>
        <c:crossAx val="7642099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2.1474302227958857E-2</c:v>
                </c:pt>
                <c:pt idx="1">
                  <c:v>5.6726044635327127E-2</c:v>
                </c:pt>
                <c:pt idx="2">
                  <c:v>0.30553096544883768</c:v>
                </c:pt>
                <c:pt idx="3">
                  <c:v>0.31987001193651377</c:v>
                </c:pt>
                <c:pt idx="4">
                  <c:v>7.424625770304924E-2</c:v>
                </c:pt>
              </c:numCache>
            </c:numRef>
          </c:val>
        </c:ser>
        <c:dLbls>
          <c:showVal val="1"/>
        </c:dLbls>
        <c:overlap val="-25"/>
        <c:axId val="76450816"/>
        <c:axId val="76456704"/>
      </c:barChart>
      <c:catAx>
        <c:axId val="764508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456704"/>
        <c:crosses val="autoZero"/>
        <c:auto val="1"/>
        <c:lblAlgn val="ctr"/>
        <c:lblOffset val="100"/>
      </c:catAx>
      <c:valAx>
        <c:axId val="76456704"/>
        <c:scaling>
          <c:orientation val="minMax"/>
        </c:scaling>
        <c:delete val="1"/>
        <c:axPos val="l"/>
        <c:numFmt formatCode="0.0%" sourceLinked="1"/>
        <c:tickLblPos val="none"/>
        <c:crossAx val="7645081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1.429447183009884E-2</c:v>
                </c:pt>
                <c:pt idx="1">
                  <c:v>8.1643587138166454E-2</c:v>
                </c:pt>
                <c:pt idx="2">
                  <c:v>0.26998933499046868</c:v>
                </c:pt>
                <c:pt idx="3">
                  <c:v>0.31302726715428991</c:v>
                </c:pt>
                <c:pt idx="4">
                  <c:v>9.8512777017324346E-2</c:v>
                </c:pt>
              </c:numCache>
            </c:numRef>
          </c:val>
        </c:ser>
        <c:dLbls>
          <c:showVal val="1"/>
        </c:dLbls>
        <c:overlap val="-25"/>
        <c:axId val="77017472"/>
        <c:axId val="77019008"/>
      </c:barChart>
      <c:catAx>
        <c:axId val="770174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7019008"/>
        <c:crosses val="autoZero"/>
        <c:auto val="1"/>
        <c:lblAlgn val="ctr"/>
        <c:lblOffset val="100"/>
      </c:catAx>
      <c:valAx>
        <c:axId val="77019008"/>
        <c:scaling>
          <c:orientation val="minMax"/>
        </c:scaling>
        <c:delete val="1"/>
        <c:axPos val="l"/>
        <c:numFmt formatCode="0.0%" sourceLinked="1"/>
        <c:tickLblPos val="none"/>
        <c:crossAx val="7701747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25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62" t="s">
        <v>182</v>
      </c>
      <c r="D3" s="163"/>
      <c r="E3" s="164"/>
      <c r="F3" s="133"/>
    </row>
    <row r="4" spans="1:7" s="93" customFormat="1" ht="30" customHeight="1">
      <c r="A4" s="121"/>
      <c r="B4" s="102"/>
      <c r="C4" s="103" t="s">
        <v>84</v>
      </c>
      <c r="D4" s="134" t="s">
        <v>85</v>
      </c>
      <c r="E4" s="135" t="s">
        <v>86</v>
      </c>
      <c r="F4" s="105"/>
      <c r="G4" s="121"/>
    </row>
    <row r="5" spans="1:7">
      <c r="B5" s="132"/>
      <c r="C5" s="106">
        <v>1</v>
      </c>
      <c r="D5" s="150" t="s">
        <v>87</v>
      </c>
      <c r="E5" s="136" t="s">
        <v>91</v>
      </c>
      <c r="F5" s="133"/>
    </row>
    <row r="6" spans="1:7">
      <c r="B6" s="132"/>
      <c r="C6" s="109">
        <v>2</v>
      </c>
      <c r="D6" s="151" t="s">
        <v>77</v>
      </c>
      <c r="E6" s="137" t="s">
        <v>90</v>
      </c>
      <c r="F6" s="133"/>
    </row>
    <row r="7" spans="1:7">
      <c r="B7" s="132"/>
      <c r="C7" s="109">
        <v>3</v>
      </c>
      <c r="D7" s="151" t="s">
        <v>88</v>
      </c>
      <c r="E7" s="137" t="s">
        <v>89</v>
      </c>
      <c r="F7" s="133"/>
    </row>
    <row r="8" spans="1:7">
      <c r="B8" s="132"/>
      <c r="C8" s="109">
        <v>4</v>
      </c>
      <c r="D8" s="151" t="s">
        <v>94</v>
      </c>
      <c r="E8" s="137" t="s">
        <v>92</v>
      </c>
      <c r="F8" s="133"/>
    </row>
    <row r="9" spans="1:7">
      <c r="B9" s="132"/>
      <c r="C9" s="109">
        <v>5</v>
      </c>
      <c r="D9" s="151" t="s">
        <v>30</v>
      </c>
      <c r="E9" s="137" t="s">
        <v>93</v>
      </c>
      <c r="F9" s="133"/>
    </row>
    <row r="10" spans="1:7">
      <c r="B10" s="132"/>
      <c r="C10" s="109">
        <v>6</v>
      </c>
      <c r="D10" s="151" t="s">
        <v>60</v>
      </c>
      <c r="E10" s="137" t="s">
        <v>95</v>
      </c>
      <c r="F10" s="133"/>
    </row>
    <row r="11" spans="1:7">
      <c r="B11" s="132"/>
      <c r="C11" s="109">
        <v>7</v>
      </c>
      <c r="D11" s="151" t="s">
        <v>39</v>
      </c>
      <c r="E11" s="137" t="s">
        <v>96</v>
      </c>
      <c r="F11" s="133"/>
    </row>
    <row r="12" spans="1:7">
      <c r="B12" s="132"/>
      <c r="C12" s="109">
        <v>8</v>
      </c>
      <c r="D12" s="151" t="s">
        <v>97</v>
      </c>
      <c r="E12" s="137" t="s">
        <v>98</v>
      </c>
      <c r="F12" s="133"/>
    </row>
    <row r="13" spans="1:7">
      <c r="B13" s="132"/>
      <c r="C13" s="109">
        <v>9</v>
      </c>
      <c r="D13" s="151" t="s">
        <v>109</v>
      </c>
      <c r="E13" s="137" t="s">
        <v>98</v>
      </c>
      <c r="F13" s="133"/>
    </row>
    <row r="14" spans="1:7">
      <c r="B14" s="132"/>
      <c r="C14" s="109">
        <v>10</v>
      </c>
      <c r="D14" s="151" t="s">
        <v>61</v>
      </c>
      <c r="E14" s="137" t="s">
        <v>99</v>
      </c>
      <c r="F14" s="133"/>
    </row>
    <row r="15" spans="1:7">
      <c r="B15" s="132"/>
      <c r="C15" s="109">
        <v>10</v>
      </c>
      <c r="D15" s="151" t="s">
        <v>61</v>
      </c>
      <c r="E15" s="137" t="s">
        <v>100</v>
      </c>
      <c r="F15" s="133"/>
    </row>
    <row r="16" spans="1:7">
      <c r="B16" s="132"/>
      <c r="C16" s="109">
        <v>10</v>
      </c>
      <c r="D16" s="151" t="s">
        <v>61</v>
      </c>
      <c r="E16" s="137" t="s">
        <v>101</v>
      </c>
      <c r="F16" s="133"/>
    </row>
    <row r="17" spans="2:6">
      <c r="B17" s="132"/>
      <c r="C17" s="109">
        <v>10</v>
      </c>
      <c r="D17" s="151" t="s">
        <v>61</v>
      </c>
      <c r="E17" s="137" t="s">
        <v>102</v>
      </c>
      <c r="F17" s="133"/>
    </row>
    <row r="18" spans="2:6">
      <c r="B18" s="132"/>
      <c r="C18" s="109">
        <v>10</v>
      </c>
      <c r="D18" s="151" t="s">
        <v>61</v>
      </c>
      <c r="E18" s="137" t="s">
        <v>103</v>
      </c>
      <c r="F18" s="133"/>
    </row>
    <row r="19" spans="2:6">
      <c r="B19" s="132"/>
      <c r="C19" s="109">
        <v>10</v>
      </c>
      <c r="D19" s="151" t="s">
        <v>61</v>
      </c>
      <c r="E19" s="137" t="s">
        <v>104</v>
      </c>
      <c r="F19" s="133"/>
    </row>
    <row r="20" spans="2:6">
      <c r="B20" s="132"/>
      <c r="C20" s="109">
        <v>10</v>
      </c>
      <c r="D20" s="151" t="s">
        <v>61</v>
      </c>
      <c r="E20" s="137" t="s">
        <v>105</v>
      </c>
      <c r="F20" s="133"/>
    </row>
    <row r="21" spans="2:6">
      <c r="B21" s="132"/>
      <c r="C21" s="109">
        <v>10</v>
      </c>
      <c r="D21" s="151" t="s">
        <v>61</v>
      </c>
      <c r="E21" s="137" t="s">
        <v>106</v>
      </c>
      <c r="F21" s="133"/>
    </row>
    <row r="22" spans="2:6">
      <c r="B22" s="132"/>
      <c r="C22" s="113">
        <v>11</v>
      </c>
      <c r="D22" s="152" t="s">
        <v>180</v>
      </c>
      <c r="E22" s="138" t="s">
        <v>126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183</v>
      </c>
      <c r="D24" s="142"/>
      <c r="E24" s="143"/>
      <c r="F24" s="133"/>
    </row>
    <row r="25" spans="2:6" ht="39.950000000000003" customHeight="1">
      <c r="B25" s="132"/>
      <c r="C25" s="166" t="s">
        <v>181</v>
      </c>
      <c r="D25" s="166"/>
      <c r="E25" s="166"/>
      <c r="F25" s="133"/>
    </row>
    <row r="26" spans="2:6" ht="39.950000000000003" customHeight="1">
      <c r="B26" s="132"/>
      <c r="C26" s="166" t="s">
        <v>204</v>
      </c>
      <c r="D26" s="166"/>
      <c r="E26" s="166"/>
      <c r="F26" s="133"/>
    </row>
    <row r="27" spans="2:6" ht="39.950000000000003" customHeight="1">
      <c r="B27" s="132"/>
      <c r="C27" s="165" t="s">
        <v>184</v>
      </c>
      <c r="D27" s="165"/>
      <c r="E27" s="165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rintOptions horizontalCentered="1"/>
  <pageMargins left="0" right="0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107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108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19</v>
      </c>
      <c r="D5" s="80" t="s">
        <v>48</v>
      </c>
      <c r="E5" s="42">
        <v>666404</v>
      </c>
      <c r="F5" s="8">
        <f>E5/SUM(E5:E16)</f>
        <v>0.41458891304821183</v>
      </c>
      <c r="G5" s="81">
        <f t="shared" ref="G5:G27" si="0">E5/$E$29</f>
        <v>0.25381617024777398</v>
      </c>
      <c r="H5" s="24"/>
      <c r="I5" s="68">
        <f t="shared" ref="I5:I15" si="1">G5+G17</f>
        <v>0.40270908286225526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103218</v>
      </c>
      <c r="F6" s="11">
        <f>E6/SUM($E$5:$E$16)</f>
        <v>6.4214858294683597E-2</v>
      </c>
      <c r="G6" s="38">
        <f t="shared" si="0"/>
        <v>3.9313085546657488E-2</v>
      </c>
      <c r="H6" s="24"/>
      <c r="I6" s="68">
        <f t="shared" si="1"/>
        <v>6.6018850231838205E-2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385656</v>
      </c>
      <c r="F7" s="11">
        <f t="shared" ref="F7:F14" si="2">E7/SUM($E$5:$E$16)</f>
        <v>0.2399275842439739</v>
      </c>
      <c r="G7" s="38">
        <f t="shared" si="0"/>
        <v>0.14688646669749209</v>
      </c>
      <c r="H7" s="24"/>
      <c r="I7" s="68">
        <f t="shared" si="1"/>
        <v>0.25797874568945489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225866</v>
      </c>
      <c r="F8" s="11">
        <f t="shared" si="2"/>
        <v>0.14051767311502844</v>
      </c>
      <c r="G8" s="38">
        <f t="shared" si="0"/>
        <v>8.6026559128072042E-2</v>
      </c>
      <c r="H8" s="24"/>
      <c r="I8" s="68">
        <f t="shared" si="1"/>
        <v>0.14850632517982981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34186</v>
      </c>
      <c r="F9" s="11">
        <f t="shared" si="2"/>
        <v>2.1268084497491267E-2</v>
      </c>
      <c r="G9" s="38">
        <f t="shared" si="0"/>
        <v>1.3020569498518018E-2</v>
      </c>
      <c r="H9" s="24"/>
      <c r="I9" s="68">
        <f t="shared" si="1"/>
        <v>2.0520365730756895E-2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12701</v>
      </c>
      <c r="F10" s="11">
        <f t="shared" si="2"/>
        <v>7.9016539285858712E-3</v>
      </c>
      <c r="G10" s="38">
        <f t="shared" si="0"/>
        <v>4.8374847364616317E-3</v>
      </c>
      <c r="H10" s="24"/>
      <c r="I10" s="68">
        <f t="shared" si="1"/>
        <v>7.061409890087288E-3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5453</v>
      </c>
      <c r="F11" s="11">
        <f t="shared" si="2"/>
        <v>3.3924666461364267E-3</v>
      </c>
      <c r="G11" s="38">
        <f t="shared" si="0"/>
        <v>2.0769076661621352E-3</v>
      </c>
      <c r="H11" s="24"/>
      <c r="I11" s="68">
        <f t="shared" si="1"/>
        <v>3.2435257078739675E-3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1798</v>
      </c>
      <c r="F12" s="11">
        <f t="shared" si="2"/>
        <v>1.1185870217776078E-3</v>
      </c>
      <c r="G12" s="38">
        <f t="shared" si="0"/>
        <v>6.8481202709692261E-4</v>
      </c>
      <c r="H12" s="24"/>
      <c r="I12" s="68">
        <f t="shared" si="1"/>
        <v>1.6133836189002027E-3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9522</v>
      </c>
      <c r="F13" s="11">
        <f t="shared" si="2"/>
        <v>5.9239074646086657E-3</v>
      </c>
      <c r="G13" s="38">
        <f t="shared" si="0"/>
        <v>3.6266852736467725E-3</v>
      </c>
      <c r="H13" s="24"/>
      <c r="I13" s="68">
        <f t="shared" si="1"/>
        <v>5.2103606955983877E-3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30540</v>
      </c>
      <c r="F14" s="11">
        <f t="shared" si="2"/>
        <v>1.8999804029526217E-2</v>
      </c>
      <c r="G14" s="38">
        <f t="shared" si="0"/>
        <v>1.1631901728331489E-2</v>
      </c>
      <c r="H14" s="24"/>
      <c r="I14" s="68">
        <f t="shared" si="1"/>
        <v>1.5877126897420643E-2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200"/>
      <c r="D15" s="82" t="s">
        <v>58</v>
      </c>
      <c r="E15" s="83">
        <v>132041</v>
      </c>
      <c r="F15" s="11">
        <f t="shared" ref="F15" si="3">E15/SUM($E$5:$E$16)</f>
        <v>8.2146467709976148E-2</v>
      </c>
      <c r="G15" s="38">
        <f t="shared" ref="G15" si="4">E15/$E$29</f>
        <v>5.0291026067800199E-2</v>
      </c>
      <c r="H15" s="24"/>
      <c r="I15" s="68">
        <f t="shared" si="1"/>
        <v>7.1260823495984449E-2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/>
      <c r="E16" s="43"/>
      <c r="F16" s="14"/>
      <c r="G16" s="71"/>
      <c r="H16" s="24"/>
      <c r="I16" s="68"/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201" t="s">
        <v>21</v>
      </c>
      <c r="D17" s="67" t="s">
        <v>48</v>
      </c>
      <c r="E17" s="34">
        <v>390924</v>
      </c>
      <c r="F17" s="61">
        <f>E17/SUM($E$17:$E$28)</f>
        <v>0.38395408155748695</v>
      </c>
      <c r="G17" s="35">
        <f t="shared" si="0"/>
        <v>0.14889291261448129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98"/>
      <c r="D18" s="69" t="s">
        <v>49</v>
      </c>
      <c r="E18" s="37">
        <v>70117</v>
      </c>
      <c r="F18" s="61">
        <f t="shared" ref="F18:F27" si="5">E18/SUM($E$17:$E$28)</f>
        <v>6.8866859892373733E-2</v>
      </c>
      <c r="G18" s="38">
        <f t="shared" si="0"/>
        <v>2.6705764685180714E-2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98"/>
      <c r="D19" s="69" t="s">
        <v>50</v>
      </c>
      <c r="E19" s="37">
        <v>291677</v>
      </c>
      <c r="F19" s="61">
        <f t="shared" si="5"/>
        <v>0.28647659045349766</v>
      </c>
      <c r="G19" s="38">
        <f t="shared" si="0"/>
        <v>0.11109227899196279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98"/>
      <c r="D20" s="69" t="s">
        <v>51</v>
      </c>
      <c r="E20" s="37">
        <v>164043</v>
      </c>
      <c r="F20" s="61">
        <f t="shared" si="5"/>
        <v>0.16111822093536041</v>
      </c>
      <c r="G20" s="38">
        <f t="shared" si="0"/>
        <v>6.2479766051757771E-2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98"/>
      <c r="D21" s="69" t="s">
        <v>52</v>
      </c>
      <c r="E21" s="37">
        <v>19691</v>
      </c>
      <c r="F21" s="61">
        <f t="shared" si="5"/>
        <v>1.9339922388874758E-2</v>
      </c>
      <c r="G21" s="38">
        <f t="shared" si="0"/>
        <v>7.4997962322388778E-3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98"/>
      <c r="D22" s="69" t="s">
        <v>53</v>
      </c>
      <c r="E22" s="37">
        <v>5839</v>
      </c>
      <c r="F22" s="61">
        <f t="shared" si="5"/>
        <v>5.7348944608521506E-3</v>
      </c>
      <c r="G22" s="38">
        <f t="shared" si="0"/>
        <v>2.2239251536256568E-3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98"/>
      <c r="D23" s="69" t="s">
        <v>54</v>
      </c>
      <c r="E23" s="37">
        <v>3063</v>
      </c>
      <c r="F23" s="61">
        <f t="shared" si="5"/>
        <v>3.0083887195735807E-3</v>
      </c>
      <c r="G23" s="38">
        <f t="shared" si="0"/>
        <v>1.166618041711832E-3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98"/>
      <c r="D24" s="69" t="s">
        <v>55</v>
      </c>
      <c r="E24" s="37">
        <v>2438</v>
      </c>
      <c r="F24" s="61">
        <f t="shared" si="5"/>
        <v>2.3945320595234704E-3</v>
      </c>
      <c r="G24" s="38">
        <f t="shared" si="0"/>
        <v>9.2857159180327999E-4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98"/>
      <c r="D25" s="69" t="s">
        <v>56</v>
      </c>
      <c r="E25" s="37">
        <v>4158</v>
      </c>
      <c r="F25" s="61">
        <f t="shared" si="5"/>
        <v>4.0838655879813744E-3</v>
      </c>
      <c r="G25" s="38">
        <f t="shared" si="0"/>
        <v>1.5836754219516152E-3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98"/>
      <c r="D26" s="69" t="s">
        <v>57</v>
      </c>
      <c r="E26" s="37">
        <v>11146</v>
      </c>
      <c r="F26" s="61">
        <f t="shared" si="5"/>
        <v>1.0947274132669648E-2</v>
      </c>
      <c r="G26" s="38">
        <f t="shared" si="0"/>
        <v>4.2452251690891542E-3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200"/>
      <c r="D27" s="82" t="s">
        <v>58</v>
      </c>
      <c r="E27" s="83">
        <v>55057</v>
      </c>
      <c r="F27" s="61">
        <f t="shared" si="5"/>
        <v>5.407536981180628E-2</v>
      </c>
      <c r="G27" s="38">
        <f t="shared" si="0"/>
        <v>2.0969797428184243E-2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200"/>
      <c r="D28" s="82"/>
      <c r="E28" s="83"/>
      <c r="F28" s="84"/>
      <c r="G28" s="85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2625538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88" t="s">
        <v>61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62</v>
      </c>
      <c r="D4" s="31" t="s">
        <v>76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202" t="s">
        <v>68</v>
      </c>
      <c r="D5" s="57" t="s">
        <v>63</v>
      </c>
      <c r="E5" s="10">
        <v>47601</v>
      </c>
      <c r="F5" s="53">
        <f>E5/SUM($E$5:$E$9)</f>
        <v>4.1429857069995843E-2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202"/>
      <c r="D6" s="57" t="s">
        <v>64</v>
      </c>
      <c r="E6" s="10">
        <v>288829</v>
      </c>
      <c r="F6" s="53">
        <f>E6/SUM($E$5:$E$9)</f>
        <v>0.25138430259174865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202"/>
      <c r="D7" s="57" t="s">
        <v>65</v>
      </c>
      <c r="E7" s="10">
        <v>490202</v>
      </c>
      <c r="F7" s="53">
        <f>E7/SUM($E$5:$E$9)</f>
        <v>0.42665067530989054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202"/>
      <c r="D8" s="57" t="s">
        <v>66</v>
      </c>
      <c r="E8" s="10">
        <v>208048</v>
      </c>
      <c r="F8" s="53">
        <f>E8/SUM($E$5:$E$9)</f>
        <v>0.18107600478348132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203"/>
      <c r="D9" s="58" t="s">
        <v>67</v>
      </c>
      <c r="E9" s="13">
        <v>114274</v>
      </c>
      <c r="F9" s="54">
        <f>E9/SUM($E$5:$E$9)</f>
        <v>9.9459160244883604E-2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202" t="s">
        <v>69</v>
      </c>
      <c r="D10" s="57" t="s">
        <v>63</v>
      </c>
      <c r="E10" s="10">
        <v>46238</v>
      </c>
      <c r="F10" s="53">
        <f>E10/SUM($E$10:$E$14)</f>
        <v>4.0107977009779347E-2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202"/>
      <c r="D11" s="57" t="s">
        <v>64</v>
      </c>
      <c r="E11" s="10">
        <v>319019</v>
      </c>
      <c r="F11" s="53">
        <f>E11/SUM($E$10:$E$14)</f>
        <v>0.27672491711758285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202"/>
      <c r="D12" s="57" t="s">
        <v>65</v>
      </c>
      <c r="E12" s="10">
        <v>503867</v>
      </c>
      <c r="F12" s="53">
        <f>E12/SUM($E$10:$E$14)</f>
        <v>0.43706661300200028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202"/>
      <c r="D13" s="57" t="s">
        <v>66</v>
      </c>
      <c r="E13" s="10">
        <v>194201</v>
      </c>
      <c r="F13" s="53">
        <f>E13/SUM($E$10:$E$14)</f>
        <v>0.16845471783546345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203"/>
      <c r="D14" s="58" t="s">
        <v>67</v>
      </c>
      <c r="E14" s="13">
        <v>89513</v>
      </c>
      <c r="F14" s="54">
        <f>E14/SUM($E$10:$E$14)</f>
        <v>7.7645775035174072E-2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202" t="s">
        <v>70</v>
      </c>
      <c r="D15" s="57" t="s">
        <v>63</v>
      </c>
      <c r="E15" s="10">
        <v>45670</v>
      </c>
      <c r="F15" s="53">
        <f>E15/SUM($E$15:$E$19)</f>
        <v>3.937428765042323E-2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202"/>
      <c r="D16" s="57" t="s">
        <v>64</v>
      </c>
      <c r="E16" s="10">
        <v>269252</v>
      </c>
      <c r="F16" s="53">
        <f>E16/SUM($E$15:$E$19)</f>
        <v>0.23213500544015228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202"/>
      <c r="D17" s="57" t="s">
        <v>65</v>
      </c>
      <c r="E17" s="10">
        <v>478220</v>
      </c>
      <c r="F17" s="53">
        <f>E17/SUM($E$15:$E$19)</f>
        <v>0.41229629604084511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202"/>
      <c r="D18" s="57" t="s">
        <v>66</v>
      </c>
      <c r="E18" s="10">
        <v>227080</v>
      </c>
      <c r="F18" s="53">
        <f>E18/SUM($E$15:$E$19)</f>
        <v>0.19577651061217663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203"/>
      <c r="D19" s="58" t="s">
        <v>67</v>
      </c>
      <c r="E19" s="13">
        <v>139672</v>
      </c>
      <c r="F19" s="54">
        <f>E19/SUM($E$15:$E$19)</f>
        <v>0.12041790025640274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202" t="s">
        <v>71</v>
      </c>
      <c r="D20" s="57" t="s">
        <v>63</v>
      </c>
      <c r="E20" s="10">
        <v>54478</v>
      </c>
      <c r="F20" s="53">
        <f>E20/SUM($E$20:$E$24)</f>
        <v>4.6004830346737829E-2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202"/>
      <c r="D21" s="57" t="s">
        <v>64</v>
      </c>
      <c r="E21" s="10">
        <v>290118</v>
      </c>
      <c r="F21" s="53">
        <f t="shared" ref="F21:F24" si="0">E21/SUM($E$20:$E$24)</f>
        <v>0.24499484875610128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202"/>
      <c r="D22" s="57" t="s">
        <v>65</v>
      </c>
      <c r="E22" s="10">
        <v>498533</v>
      </c>
      <c r="F22" s="53">
        <f t="shared" si="0"/>
        <v>0.42099427451907651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202"/>
      <c r="D23" s="57" t="s">
        <v>66</v>
      </c>
      <c r="E23" s="10">
        <v>206805</v>
      </c>
      <c r="F23" s="53">
        <f t="shared" si="0"/>
        <v>0.17463983516019524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203"/>
      <c r="D24" s="58" t="s">
        <v>67</v>
      </c>
      <c r="E24" s="73">
        <v>134246</v>
      </c>
      <c r="F24" s="74">
        <f t="shared" si="0"/>
        <v>0.11336621121788917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202" t="s">
        <v>72</v>
      </c>
      <c r="D25" s="57" t="s">
        <v>63</v>
      </c>
      <c r="E25" s="7">
        <v>65487</v>
      </c>
      <c r="F25" s="47">
        <f>E25/SUM($E$25:$E$29)</f>
        <v>5.5917359083763753E-2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202"/>
      <c r="D26" s="57" t="s">
        <v>64</v>
      </c>
      <c r="E26" s="10">
        <v>345851</v>
      </c>
      <c r="F26" s="53">
        <f t="shared" ref="F26:F29" si="1">E26/SUM($E$25:$E$29)</f>
        <v>0.29531165813793236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202"/>
      <c r="D27" s="57" t="s">
        <v>65</v>
      </c>
      <c r="E27" s="10">
        <v>499431</v>
      </c>
      <c r="F27" s="53">
        <f t="shared" si="1"/>
        <v>0.42644895268623112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202"/>
      <c r="D28" s="57" t="s">
        <v>66</v>
      </c>
      <c r="E28" s="10">
        <v>171838</v>
      </c>
      <c r="F28" s="53">
        <f t="shared" si="1"/>
        <v>0.14672724586919231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203"/>
      <c r="D29" s="58" t="s">
        <v>67</v>
      </c>
      <c r="E29" s="13">
        <v>88532</v>
      </c>
      <c r="F29" s="54">
        <f t="shared" si="1"/>
        <v>7.5594784222880462E-2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202" t="s">
        <v>73</v>
      </c>
      <c r="D30" s="57" t="s">
        <v>63</v>
      </c>
      <c r="E30" s="7">
        <v>64389</v>
      </c>
      <c r="F30" s="47">
        <f>E30/SUM($E$30:$E$34)</f>
        <v>5.8293747470714613E-2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202"/>
      <c r="D31" s="57" t="s">
        <v>64</v>
      </c>
      <c r="E31" s="10">
        <v>415178</v>
      </c>
      <c r="F31" s="53">
        <f t="shared" ref="F31:F34" si="2">E31/SUM($E$30:$E$34)</f>
        <v>0.37587602676538462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202"/>
      <c r="D32" s="57" t="s">
        <v>65</v>
      </c>
      <c r="E32" s="10">
        <v>459590</v>
      </c>
      <c r="F32" s="53">
        <f t="shared" si="2"/>
        <v>0.41608385593914687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202"/>
      <c r="D33" s="57" t="s">
        <v>66</v>
      </c>
      <c r="E33" s="10">
        <v>110534</v>
      </c>
      <c r="F33" s="53">
        <f t="shared" si="2"/>
        <v>0.10007052575638647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203"/>
      <c r="D34" s="58" t="s">
        <v>67</v>
      </c>
      <c r="E34" s="13">
        <v>54870</v>
      </c>
      <c r="F34" s="54">
        <f t="shared" si="2"/>
        <v>4.9675844068367433E-2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202" t="s">
        <v>74</v>
      </c>
      <c r="D35" s="57" t="s">
        <v>63</v>
      </c>
      <c r="E35" s="7">
        <v>94869</v>
      </c>
      <c r="F35" s="47">
        <f>E35/SUM($E$35:$E$39)</f>
        <v>9.6523411269153286E-2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202"/>
      <c r="D36" s="57" t="s">
        <v>64</v>
      </c>
      <c r="E36" s="10">
        <v>438217</v>
      </c>
      <c r="F36" s="53">
        <f t="shared" ref="F36:F39" si="3">E36/SUM($E$35:$E$39)</f>
        <v>0.44585902366562891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202"/>
      <c r="D37" s="57" t="s">
        <v>65</v>
      </c>
      <c r="E37" s="10">
        <v>352613</v>
      </c>
      <c r="F37" s="53">
        <f t="shared" si="3"/>
        <v>0.35876218383086095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202"/>
      <c r="D38" s="57" t="s">
        <v>66</v>
      </c>
      <c r="E38" s="10">
        <v>58370</v>
      </c>
      <c r="F38" s="53">
        <f t="shared" si="3"/>
        <v>5.9387908756079195E-2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203"/>
      <c r="D39" s="58" t="s">
        <v>67</v>
      </c>
      <c r="E39" s="13">
        <v>38791</v>
      </c>
      <c r="F39" s="54">
        <f t="shared" si="3"/>
        <v>3.9467472478277678E-2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202" t="s">
        <v>75</v>
      </c>
      <c r="D40" s="57" t="s">
        <v>63</v>
      </c>
      <c r="E40" s="7">
        <v>138472</v>
      </c>
      <c r="F40" s="47">
        <f>E40/SUM($E$40:$E$44)</f>
        <v>0.14161051381774262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202"/>
      <c r="D41" s="57" t="s">
        <v>64</v>
      </c>
      <c r="E41" s="10">
        <v>430234</v>
      </c>
      <c r="F41" s="53">
        <f t="shared" ref="F41:F44" si="4">E41/SUM($E$40:$E$44)</f>
        <v>0.43998539633906264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202"/>
      <c r="D42" s="57" t="s">
        <v>65</v>
      </c>
      <c r="E42" s="10">
        <v>303014</v>
      </c>
      <c r="F42" s="53">
        <f t="shared" si="4"/>
        <v>0.30988191283414313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202"/>
      <c r="D43" s="57" t="s">
        <v>66</v>
      </c>
      <c r="E43" s="10">
        <v>63912</v>
      </c>
      <c r="F43" s="53">
        <f t="shared" si="4"/>
        <v>6.536058668264752E-2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203"/>
      <c r="D44" s="58" t="s">
        <v>67</v>
      </c>
      <c r="E44" s="13">
        <v>42205</v>
      </c>
      <c r="F44" s="54">
        <f t="shared" si="4"/>
        <v>4.3161590326404091E-2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rintOptions horizont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62" t="s">
        <v>185</v>
      </c>
      <c r="D3" s="163"/>
      <c r="E3" s="163"/>
      <c r="F3" s="163"/>
      <c r="G3" s="164"/>
      <c r="H3" s="101"/>
    </row>
    <row r="4" spans="1:9" s="93" customFormat="1" ht="30" customHeight="1">
      <c r="A4" s="121"/>
      <c r="B4" s="102"/>
      <c r="C4" s="103" t="s">
        <v>127</v>
      </c>
      <c r="D4" s="104" t="s">
        <v>126</v>
      </c>
      <c r="E4" s="104" t="s">
        <v>148</v>
      </c>
      <c r="F4" s="104" t="s">
        <v>149</v>
      </c>
      <c r="G4" s="96" t="s">
        <v>3</v>
      </c>
      <c r="H4" s="105"/>
      <c r="I4" s="121"/>
    </row>
    <row r="5" spans="1:9" ht="15" customHeight="1">
      <c r="B5" s="100"/>
      <c r="C5" s="106" t="s">
        <v>128</v>
      </c>
      <c r="D5" s="107" t="s">
        <v>186</v>
      </c>
      <c r="E5" s="108" t="s">
        <v>150</v>
      </c>
      <c r="F5" s="108" t="s">
        <v>151</v>
      </c>
      <c r="G5" s="124">
        <v>3247</v>
      </c>
      <c r="H5" s="101"/>
    </row>
    <row r="6" spans="1:9" ht="15" customHeight="1">
      <c r="B6" s="100"/>
      <c r="C6" s="109" t="s">
        <v>129</v>
      </c>
      <c r="D6" s="110" t="s">
        <v>110</v>
      </c>
      <c r="E6" s="112" t="s">
        <v>152</v>
      </c>
      <c r="F6" s="111" t="s">
        <v>153</v>
      </c>
      <c r="G6" s="125">
        <v>3026</v>
      </c>
      <c r="H6" s="101"/>
    </row>
    <row r="7" spans="1:9" ht="15" customHeight="1">
      <c r="B7" s="100"/>
      <c r="C7" s="109" t="s">
        <v>130</v>
      </c>
      <c r="D7" s="110" t="s">
        <v>111</v>
      </c>
      <c r="E7" s="111" t="s">
        <v>154</v>
      </c>
      <c r="F7" s="111" t="s">
        <v>155</v>
      </c>
      <c r="G7" s="125">
        <v>2545</v>
      </c>
      <c r="H7" s="101"/>
    </row>
    <row r="8" spans="1:9" ht="15" customHeight="1">
      <c r="B8" s="100"/>
      <c r="C8" s="109" t="s">
        <v>131</v>
      </c>
      <c r="D8" s="110" t="s">
        <v>112</v>
      </c>
      <c r="E8" s="111" t="s">
        <v>156</v>
      </c>
      <c r="F8" s="111" t="s">
        <v>157</v>
      </c>
      <c r="G8" s="125">
        <v>2530</v>
      </c>
      <c r="H8" s="101"/>
    </row>
    <row r="9" spans="1:9" ht="15" customHeight="1">
      <c r="B9" s="100"/>
      <c r="C9" s="109" t="s">
        <v>132</v>
      </c>
      <c r="D9" s="110" t="s">
        <v>113</v>
      </c>
      <c r="E9" s="111" t="s">
        <v>158</v>
      </c>
      <c r="F9" s="111" t="s">
        <v>159</v>
      </c>
      <c r="G9" s="125">
        <v>2284</v>
      </c>
      <c r="H9" s="101"/>
    </row>
    <row r="10" spans="1:9" ht="15" customHeight="1">
      <c r="B10" s="100"/>
      <c r="C10" s="109" t="s">
        <v>133</v>
      </c>
      <c r="D10" s="110" t="s">
        <v>115</v>
      </c>
      <c r="E10" s="111" t="s">
        <v>162</v>
      </c>
      <c r="F10" s="111" t="s">
        <v>163</v>
      </c>
      <c r="G10" s="125">
        <v>1966</v>
      </c>
      <c r="H10" s="101"/>
    </row>
    <row r="11" spans="1:9" ht="15" customHeight="1">
      <c r="B11" s="100"/>
      <c r="C11" s="109" t="s">
        <v>134</v>
      </c>
      <c r="D11" s="110" t="s">
        <v>116</v>
      </c>
      <c r="E11" s="111" t="s">
        <v>164</v>
      </c>
      <c r="F11" s="111" t="s">
        <v>165</v>
      </c>
      <c r="G11" s="125">
        <v>1882</v>
      </c>
      <c r="H11" s="101"/>
    </row>
    <row r="12" spans="1:9" ht="15" customHeight="1">
      <c r="B12" s="100"/>
      <c r="C12" s="109" t="s">
        <v>135</v>
      </c>
      <c r="D12" s="110" t="s">
        <v>114</v>
      </c>
      <c r="E12" s="111" t="s">
        <v>160</v>
      </c>
      <c r="F12" s="111" t="s">
        <v>161</v>
      </c>
      <c r="G12" s="125">
        <v>1872</v>
      </c>
      <c r="H12" s="101"/>
    </row>
    <row r="13" spans="1:9" ht="15" customHeight="1">
      <c r="B13" s="100"/>
      <c r="C13" s="109" t="s">
        <v>136</v>
      </c>
      <c r="D13" s="110" t="s">
        <v>117</v>
      </c>
      <c r="E13" s="111" t="s">
        <v>166</v>
      </c>
      <c r="F13" s="111" t="s">
        <v>167</v>
      </c>
      <c r="G13" s="125">
        <v>1827</v>
      </c>
      <c r="H13" s="101"/>
    </row>
    <row r="14" spans="1:9" ht="15" customHeight="1">
      <c r="B14" s="100"/>
      <c r="C14" s="109" t="s">
        <v>137</v>
      </c>
      <c r="D14" s="110" t="s">
        <v>120</v>
      </c>
      <c r="E14" s="111" t="s">
        <v>169</v>
      </c>
      <c r="F14" s="111" t="s">
        <v>170</v>
      </c>
      <c r="G14" s="125">
        <v>1815</v>
      </c>
      <c r="H14" s="101"/>
    </row>
    <row r="15" spans="1:9" ht="15" customHeight="1">
      <c r="B15" s="100"/>
      <c r="C15" s="109" t="s">
        <v>138</v>
      </c>
      <c r="D15" s="110" t="s">
        <v>124</v>
      </c>
      <c r="E15" s="111" t="s">
        <v>177</v>
      </c>
      <c r="F15" s="111" t="s">
        <v>178</v>
      </c>
      <c r="G15" s="125">
        <v>1788</v>
      </c>
      <c r="H15" s="101"/>
    </row>
    <row r="16" spans="1:9" ht="15" customHeight="1">
      <c r="B16" s="100"/>
      <c r="C16" s="109" t="s">
        <v>139</v>
      </c>
      <c r="D16" s="110" t="s">
        <v>118</v>
      </c>
      <c r="E16" s="111" t="s">
        <v>166</v>
      </c>
      <c r="F16" s="111" t="s">
        <v>168</v>
      </c>
      <c r="G16" s="125">
        <v>1762</v>
      </c>
      <c r="H16" s="101"/>
    </row>
    <row r="17" spans="2:8" ht="15" customHeight="1">
      <c r="B17" s="100"/>
      <c r="C17" s="109" t="s">
        <v>140</v>
      </c>
      <c r="D17" s="110" t="s">
        <v>121</v>
      </c>
      <c r="E17" s="111" t="s">
        <v>171</v>
      </c>
      <c r="F17" s="112" t="s">
        <v>172</v>
      </c>
      <c r="G17" s="125">
        <v>1769</v>
      </c>
      <c r="H17" s="101"/>
    </row>
    <row r="18" spans="2:8" ht="15" customHeight="1">
      <c r="B18" s="100"/>
      <c r="C18" s="109" t="s">
        <v>141</v>
      </c>
      <c r="D18" s="110" t="s">
        <v>122</v>
      </c>
      <c r="E18" s="111" t="s">
        <v>173</v>
      </c>
      <c r="F18" s="111" t="s">
        <v>174</v>
      </c>
      <c r="G18" s="125">
        <v>1700</v>
      </c>
      <c r="H18" s="101"/>
    </row>
    <row r="19" spans="2:8" ht="15" customHeight="1">
      <c r="B19" s="100"/>
      <c r="C19" s="109" t="s">
        <v>142</v>
      </c>
      <c r="D19" s="110" t="s">
        <v>123</v>
      </c>
      <c r="E19" s="111" t="s">
        <v>175</v>
      </c>
      <c r="F19" s="112" t="s">
        <v>176</v>
      </c>
      <c r="G19" s="125">
        <v>1692</v>
      </c>
      <c r="H19" s="101"/>
    </row>
    <row r="20" spans="2:8" ht="15" customHeight="1">
      <c r="B20" s="100"/>
      <c r="C20" s="109" t="s">
        <v>143</v>
      </c>
      <c r="D20" s="110" t="s">
        <v>119</v>
      </c>
      <c r="E20" s="111" t="s">
        <v>162</v>
      </c>
      <c r="F20" s="111" t="s">
        <v>189</v>
      </c>
      <c r="G20" s="125">
        <v>1701</v>
      </c>
      <c r="H20" s="101"/>
    </row>
    <row r="21" spans="2:8" ht="15" customHeight="1">
      <c r="B21" s="100"/>
      <c r="C21" s="109" t="s">
        <v>144</v>
      </c>
      <c r="D21" s="110" t="s">
        <v>202</v>
      </c>
      <c r="E21" s="111" t="s">
        <v>203</v>
      </c>
      <c r="F21" s="112" t="s">
        <v>166</v>
      </c>
      <c r="G21" s="125">
        <v>1682</v>
      </c>
      <c r="H21" s="101"/>
    </row>
    <row r="22" spans="2:8" ht="15" customHeight="1">
      <c r="B22" s="100"/>
      <c r="C22" s="109" t="s">
        <v>145</v>
      </c>
      <c r="D22" s="110" t="s">
        <v>187</v>
      </c>
      <c r="E22" s="111" t="s">
        <v>190</v>
      </c>
      <c r="F22" s="111" t="s">
        <v>191</v>
      </c>
      <c r="G22" s="125">
        <v>1665</v>
      </c>
      <c r="H22" s="101"/>
    </row>
    <row r="23" spans="2:8" ht="15" customHeight="1">
      <c r="B23" s="100"/>
      <c r="C23" s="109" t="s">
        <v>146</v>
      </c>
      <c r="D23" s="110" t="s">
        <v>125</v>
      </c>
      <c r="E23" s="111" t="s">
        <v>179</v>
      </c>
      <c r="F23" s="111" t="s">
        <v>194</v>
      </c>
      <c r="G23" s="125">
        <v>1661</v>
      </c>
      <c r="H23" s="101"/>
    </row>
    <row r="24" spans="2:8" ht="15" customHeight="1">
      <c r="B24" s="100"/>
      <c r="C24" s="113" t="s">
        <v>147</v>
      </c>
      <c r="D24" s="114" t="s">
        <v>188</v>
      </c>
      <c r="E24" s="115" t="s">
        <v>192</v>
      </c>
      <c r="F24" s="115" t="s">
        <v>193</v>
      </c>
      <c r="G24" s="126">
        <v>1660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7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5" t="s">
        <v>0</v>
      </c>
      <c r="D3" s="176"/>
      <c r="E3" s="176"/>
      <c r="F3" s="176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7" t="s">
        <v>6</v>
      </c>
      <c r="D5" s="6" t="s">
        <v>13</v>
      </c>
      <c r="E5" s="7">
        <v>26</v>
      </c>
      <c r="F5" s="8">
        <f t="shared" ref="F5:F11" si="0">E5/SUM($E$5:$E$11)</f>
        <v>2.1598801432665114E-5</v>
      </c>
      <c r="G5" s="171">
        <f>SUM(E5:E11)/E25</f>
        <v>0.5601034900076447</v>
      </c>
      <c r="H5" s="24"/>
      <c r="I5" s="24"/>
      <c r="J5" s="24"/>
      <c r="K5" s="24"/>
      <c r="L5" s="24"/>
      <c r="M5" s="24"/>
      <c r="N5" s="24"/>
      <c r="O5" s="77">
        <f>E5+E12</f>
        <v>40</v>
      </c>
      <c r="P5" s="24"/>
      <c r="Q5" s="25"/>
    </row>
    <row r="6" spans="2:17">
      <c r="B6" s="23"/>
      <c r="C6" s="169"/>
      <c r="D6" s="9" t="s">
        <v>7</v>
      </c>
      <c r="E6" s="10">
        <v>20914</v>
      </c>
      <c r="F6" s="11">
        <f t="shared" si="0"/>
        <v>1.7373743583183006E-2</v>
      </c>
      <c r="G6" s="173"/>
      <c r="H6" s="24"/>
      <c r="I6" s="24"/>
      <c r="J6" s="24"/>
      <c r="K6" s="24"/>
      <c r="L6" s="24"/>
      <c r="M6" s="24"/>
      <c r="N6" s="24"/>
      <c r="O6" s="77">
        <f>E6+E13+E19</f>
        <v>40982.5</v>
      </c>
      <c r="P6" s="24"/>
      <c r="Q6" s="25"/>
    </row>
    <row r="7" spans="2:17">
      <c r="B7" s="23"/>
      <c r="C7" s="169"/>
      <c r="D7" s="9" t="s">
        <v>8</v>
      </c>
      <c r="E7" s="10">
        <v>312535.5</v>
      </c>
      <c r="F7" s="11">
        <f t="shared" si="0"/>
        <v>0.25963046942918105</v>
      </c>
      <c r="G7" s="173"/>
      <c r="H7" s="24"/>
      <c r="I7" s="24"/>
      <c r="J7" s="24"/>
      <c r="K7" s="24"/>
      <c r="L7" s="24"/>
      <c r="M7" s="24"/>
      <c r="N7" s="24"/>
      <c r="O7" s="77">
        <f>E7+E14+E22</f>
        <v>593849.5</v>
      </c>
      <c r="P7" s="24"/>
      <c r="Q7" s="25"/>
    </row>
    <row r="8" spans="2:17">
      <c r="B8" s="23"/>
      <c r="C8" s="169"/>
      <c r="D8" s="9" t="s">
        <v>9</v>
      </c>
      <c r="E8" s="10">
        <v>456485</v>
      </c>
      <c r="F8" s="11">
        <f t="shared" si="0"/>
        <v>0.37921264892269746</v>
      </c>
      <c r="G8" s="173"/>
      <c r="H8" s="24"/>
      <c r="I8" s="24"/>
      <c r="J8" s="24"/>
      <c r="K8" s="24"/>
      <c r="L8" s="24"/>
      <c r="M8" s="24"/>
      <c r="N8" s="24"/>
      <c r="O8" s="77">
        <f>E8+E15+E23</f>
        <v>815928.5</v>
      </c>
      <c r="P8" s="24"/>
      <c r="Q8" s="25"/>
    </row>
    <row r="9" spans="2:17">
      <c r="B9" s="23"/>
      <c r="C9" s="169"/>
      <c r="D9" s="9" t="s">
        <v>10</v>
      </c>
      <c r="E9" s="10">
        <v>233497.5</v>
      </c>
      <c r="F9" s="11">
        <f t="shared" si="0"/>
        <v>0.19397177452014316</v>
      </c>
      <c r="G9" s="173"/>
      <c r="H9" s="24"/>
      <c r="I9" s="24"/>
      <c r="J9" s="24"/>
      <c r="K9" s="24"/>
      <c r="L9" s="24"/>
      <c r="M9" s="24"/>
      <c r="N9" s="24"/>
      <c r="O9" s="77">
        <f>E9+E16+E24</f>
        <v>402504</v>
      </c>
      <c r="P9" s="24"/>
      <c r="Q9" s="25"/>
    </row>
    <row r="10" spans="2:17">
      <c r="B10" s="23"/>
      <c r="C10" s="169"/>
      <c r="D10" s="9" t="s">
        <v>11</v>
      </c>
      <c r="E10" s="10">
        <v>175553.5</v>
      </c>
      <c r="F10" s="11">
        <f t="shared" si="0"/>
        <v>0.14583635335805289</v>
      </c>
      <c r="G10" s="173"/>
      <c r="H10" s="24"/>
      <c r="I10" s="24"/>
      <c r="J10" s="24"/>
      <c r="K10" s="24"/>
      <c r="L10" s="24"/>
      <c r="M10" s="24"/>
      <c r="N10" s="24"/>
      <c r="O10" s="77">
        <f>E10+E17</f>
        <v>286760.5</v>
      </c>
      <c r="P10" s="24"/>
      <c r="Q10" s="25"/>
    </row>
    <row r="11" spans="2:17">
      <c r="B11" s="23"/>
      <c r="C11" s="170"/>
      <c r="D11" s="12" t="s">
        <v>12</v>
      </c>
      <c r="E11" s="13">
        <v>4759</v>
      </c>
      <c r="F11" s="14">
        <f t="shared" si="0"/>
        <v>3.9534113853097411E-3</v>
      </c>
      <c r="G11" s="174"/>
      <c r="H11" s="24"/>
      <c r="I11" s="24"/>
      <c r="J11" s="24"/>
      <c r="K11" s="24"/>
      <c r="L11" s="24"/>
      <c r="M11" s="24"/>
      <c r="N11" s="24"/>
      <c r="O11" s="77">
        <f>E11</f>
        <v>4759</v>
      </c>
      <c r="P11" s="24"/>
      <c r="Q11" s="25"/>
    </row>
    <row r="12" spans="2:17">
      <c r="B12" s="23"/>
      <c r="C12" s="178" t="s">
        <v>14</v>
      </c>
      <c r="D12" s="6" t="s">
        <v>13</v>
      </c>
      <c r="E12" s="7">
        <v>14</v>
      </c>
      <c r="F12" s="11">
        <f t="shared" ref="F12:F18" si="1">E12/SUM($E$12:$E$18)</f>
        <v>1.4808640630255746E-5</v>
      </c>
      <c r="G12" s="181">
        <f>SUM(E12:E18)/E25</f>
        <v>0.43988324920097915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79"/>
      <c r="D13" s="9" t="s">
        <v>7</v>
      </c>
      <c r="E13" s="10">
        <v>20067</v>
      </c>
      <c r="F13" s="11">
        <f t="shared" si="1"/>
        <v>2.1226070823381574E-2</v>
      </c>
      <c r="G13" s="182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79"/>
      <c r="D14" s="9" t="s">
        <v>8</v>
      </c>
      <c r="E14" s="10">
        <v>281307</v>
      </c>
      <c r="F14" s="11">
        <f t="shared" si="1"/>
        <v>0.29755530498395377</v>
      </c>
      <c r="G14" s="182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79"/>
      <c r="D15" s="9" t="s">
        <v>9</v>
      </c>
      <c r="E15" s="10">
        <v>359432.5</v>
      </c>
      <c r="F15" s="11">
        <f t="shared" si="1"/>
        <v>0.38019333738102845</v>
      </c>
      <c r="G15" s="182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79"/>
      <c r="D16" s="9" t="s">
        <v>10</v>
      </c>
      <c r="E16" s="10">
        <v>169006.5</v>
      </c>
      <c r="F16" s="11">
        <f t="shared" si="1"/>
        <v>0.17876832304837983</v>
      </c>
      <c r="G16" s="182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79"/>
      <c r="D17" s="9" t="s">
        <v>11</v>
      </c>
      <c r="E17" s="10">
        <v>111207</v>
      </c>
      <c r="F17" s="11">
        <f>E17/SUM($E$12:$E$18)</f>
        <v>0.11763032132634647</v>
      </c>
      <c r="G17" s="182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80"/>
      <c r="D18" s="12" t="s">
        <v>12</v>
      </c>
      <c r="E18" s="13">
        <v>4360</v>
      </c>
      <c r="F18" s="11">
        <f t="shared" si="1"/>
        <v>4.6118337962796465E-3</v>
      </c>
      <c r="G18" s="183"/>
      <c r="H18" s="24"/>
      <c r="I18" s="24"/>
      <c r="J18" s="24"/>
      <c r="K18" s="24"/>
      <c r="L18" s="24"/>
      <c r="M18" s="24"/>
      <c r="N18" s="24"/>
      <c r="O18" s="77"/>
      <c r="P18" s="24"/>
      <c r="Q18" s="25"/>
    </row>
    <row r="19" spans="2:17">
      <c r="B19" s="23"/>
      <c r="C19" s="167" t="s">
        <v>13</v>
      </c>
      <c r="D19" s="6" t="s">
        <v>7</v>
      </c>
      <c r="E19" s="7">
        <v>1.5</v>
      </c>
      <c r="F19" s="8">
        <f>E19/SUM($E$19:$E$24)</f>
        <v>5.2631578947368418E-2</v>
      </c>
      <c r="G19" s="171">
        <f>SUM(E19:E24)/E25</f>
        <v>1.326079137611187E-5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8"/>
      <c r="D20" s="9" t="s">
        <v>8</v>
      </c>
      <c r="E20" s="60">
        <v>8</v>
      </c>
      <c r="F20" s="11">
        <f t="shared" ref="F20:F22" si="2">E20/SUM($E$19:$E$24)</f>
        <v>0.2807017543859649</v>
      </c>
      <c r="G20" s="172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8"/>
      <c r="D21" s="9" t="s">
        <v>9</v>
      </c>
      <c r="E21" s="60">
        <v>1</v>
      </c>
      <c r="F21" s="11">
        <f t="shared" si="2"/>
        <v>3.5087719298245612E-2</v>
      </c>
      <c r="G21" s="172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9"/>
      <c r="D22" s="9" t="s">
        <v>10</v>
      </c>
      <c r="E22" s="10">
        <v>7</v>
      </c>
      <c r="F22" s="11">
        <f t="shared" si="2"/>
        <v>0.24561403508771928</v>
      </c>
      <c r="G22" s="173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69"/>
      <c r="D23" s="9" t="s">
        <v>11</v>
      </c>
      <c r="E23" s="10">
        <v>11</v>
      </c>
      <c r="F23" s="11"/>
      <c r="G23" s="17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>
      <c r="B24" s="23"/>
      <c r="C24" s="170"/>
      <c r="D24" s="161" t="s">
        <v>12</v>
      </c>
      <c r="E24" s="13">
        <v>0</v>
      </c>
      <c r="F24" s="14"/>
      <c r="G24" s="17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>
      <c r="B25" s="23"/>
      <c r="C25" s="15" t="s">
        <v>15</v>
      </c>
      <c r="D25" s="87"/>
      <c r="E25" s="17">
        <f>SUM(E5:E24)</f>
        <v>2149193</v>
      </c>
      <c r="F25" s="18"/>
      <c r="G25" s="19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.75" thickBot="1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2:17" s="29" customFormat="1"/>
  </sheetData>
  <mergeCells count="7">
    <mergeCell ref="C19:C24"/>
    <mergeCell ref="G19:G24"/>
    <mergeCell ref="C3:G3"/>
    <mergeCell ref="C5:C11"/>
    <mergeCell ref="G5:G11"/>
    <mergeCell ref="C12:C18"/>
    <mergeCell ref="G12:G18"/>
  </mergeCells>
  <printOptions horizontalCentered="1"/>
  <pageMargins left="0" right="0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88" t="s">
        <v>77</v>
      </c>
      <c r="D3" s="188"/>
      <c r="E3" s="188"/>
      <c r="F3" s="188"/>
      <c r="G3" s="155"/>
      <c r="H3" s="156"/>
      <c r="I3" s="156"/>
      <c r="J3" s="156"/>
      <c r="K3" s="156"/>
      <c r="L3" s="156"/>
      <c r="M3" s="156"/>
      <c r="N3" s="156"/>
      <c r="O3" s="24"/>
      <c r="P3" s="24"/>
      <c r="Q3" s="25"/>
    </row>
    <row r="4" spans="2:17" ht="30">
      <c r="B4" s="23"/>
      <c r="C4" s="1" t="s">
        <v>1</v>
      </c>
      <c r="D4" s="2" t="s">
        <v>83</v>
      </c>
      <c r="E4" s="3" t="s">
        <v>3</v>
      </c>
      <c r="F4" s="5" t="s">
        <v>5</v>
      </c>
      <c r="G4" s="157"/>
      <c r="H4" s="156"/>
      <c r="I4" s="156"/>
      <c r="J4" s="156"/>
      <c r="K4" s="156"/>
      <c r="L4" s="156"/>
      <c r="M4" s="156"/>
      <c r="N4" s="156"/>
      <c r="O4" s="24"/>
      <c r="P4" s="24"/>
      <c r="Q4" s="25"/>
    </row>
    <row r="5" spans="2:17">
      <c r="B5" s="23"/>
      <c r="C5" s="184" t="s">
        <v>6</v>
      </c>
      <c r="D5" s="6" t="s">
        <v>13</v>
      </c>
      <c r="E5" s="7">
        <v>18685</v>
      </c>
      <c r="F5" s="47">
        <f t="shared" ref="F5:F10" si="0">E5/SUM($E$5:$E$10)</f>
        <v>1.5522068169168528E-2</v>
      </c>
      <c r="G5" s="158"/>
      <c r="H5" s="156"/>
      <c r="I5" s="156"/>
      <c r="J5" s="156"/>
      <c r="K5" s="156"/>
      <c r="L5" s="156"/>
      <c r="M5" s="156"/>
      <c r="N5" s="156"/>
      <c r="O5" s="77"/>
      <c r="P5" s="24"/>
      <c r="Q5" s="25"/>
    </row>
    <row r="6" spans="2:17">
      <c r="B6" s="23"/>
      <c r="C6" s="185"/>
      <c r="D6" s="9" t="s">
        <v>78</v>
      </c>
      <c r="E6" s="10">
        <v>24952</v>
      </c>
      <c r="F6" s="53">
        <f t="shared" si="0"/>
        <v>2.0728212200004984E-2</v>
      </c>
      <c r="G6" s="78">
        <f>E6+E12+E18</f>
        <v>47062</v>
      </c>
      <c r="H6" s="156"/>
      <c r="I6" s="156"/>
      <c r="J6" s="156"/>
      <c r="K6" s="156"/>
      <c r="L6" s="156"/>
      <c r="M6" s="156"/>
      <c r="N6" s="156"/>
      <c r="O6" s="77"/>
      <c r="P6" s="24"/>
      <c r="Q6" s="25"/>
    </row>
    <row r="7" spans="2:17">
      <c r="B7" s="23"/>
      <c r="C7" s="185"/>
      <c r="D7" s="9" t="s">
        <v>79</v>
      </c>
      <c r="E7" s="10">
        <v>39377</v>
      </c>
      <c r="F7" s="53">
        <f t="shared" si="0"/>
        <v>3.2711398356828965E-2</v>
      </c>
      <c r="G7" s="78">
        <f>E7+E13+E19</f>
        <v>72642</v>
      </c>
      <c r="H7" s="156"/>
      <c r="I7" s="156"/>
      <c r="J7" s="156"/>
      <c r="K7" s="156"/>
      <c r="L7" s="156"/>
      <c r="M7" s="156"/>
      <c r="N7" s="156"/>
      <c r="O7" s="77"/>
      <c r="P7" s="24"/>
      <c r="Q7" s="25"/>
    </row>
    <row r="8" spans="2:17">
      <c r="B8" s="23"/>
      <c r="C8" s="185"/>
      <c r="D8" s="9" t="s">
        <v>80</v>
      </c>
      <c r="E8" s="10">
        <v>167414</v>
      </c>
      <c r="F8" s="53">
        <f t="shared" si="0"/>
        <v>0.13907474019123253</v>
      </c>
      <c r="G8" s="78">
        <f>E8+E14+E20</f>
        <v>324246</v>
      </c>
      <c r="H8" s="156"/>
      <c r="I8" s="156"/>
      <c r="J8" s="156"/>
      <c r="K8" s="156"/>
      <c r="L8" s="156"/>
      <c r="M8" s="156"/>
      <c r="N8" s="156"/>
      <c r="O8" s="77"/>
      <c r="P8" s="24"/>
      <c r="Q8" s="25"/>
    </row>
    <row r="9" spans="2:17">
      <c r="B9" s="23"/>
      <c r="C9" s="185"/>
      <c r="D9" s="9" t="s">
        <v>81</v>
      </c>
      <c r="E9" s="10">
        <v>738970</v>
      </c>
      <c r="F9" s="53">
        <f t="shared" si="0"/>
        <v>0.6138797278549889</v>
      </c>
      <c r="G9" s="78">
        <f>E9+E15+E21</f>
        <v>1305009</v>
      </c>
      <c r="H9" s="156"/>
      <c r="I9" s="156"/>
      <c r="J9" s="156"/>
      <c r="K9" s="156"/>
      <c r="L9" s="156"/>
      <c r="M9" s="156"/>
      <c r="N9" s="156"/>
      <c r="O9" s="77"/>
      <c r="P9" s="24"/>
      <c r="Q9" s="25"/>
    </row>
    <row r="10" spans="2:17" s="29" customFormat="1">
      <c r="B10" s="23"/>
      <c r="C10" s="186"/>
      <c r="D10" s="12" t="s">
        <v>82</v>
      </c>
      <c r="E10" s="13">
        <v>214372</v>
      </c>
      <c r="F10" s="54">
        <f t="shared" si="0"/>
        <v>0.17808385322777606</v>
      </c>
      <c r="G10" s="78">
        <f>E10+E16+E22</f>
        <v>366506</v>
      </c>
      <c r="H10" s="156"/>
      <c r="I10" s="156"/>
      <c r="J10" s="156"/>
      <c r="K10" s="156"/>
      <c r="L10" s="156"/>
      <c r="M10" s="156"/>
      <c r="N10" s="156"/>
      <c r="O10" s="77"/>
      <c r="P10" s="24"/>
      <c r="Q10" s="25"/>
    </row>
    <row r="11" spans="2:17" s="29" customFormat="1">
      <c r="B11" s="23"/>
      <c r="C11" s="184" t="s">
        <v>14</v>
      </c>
      <c r="D11" s="6" t="s">
        <v>13</v>
      </c>
      <c r="E11" s="7">
        <v>15043</v>
      </c>
      <c r="F11" s="47">
        <f t="shared" ref="F11:F16" si="1">E11/SUM($E$11:$E$16)</f>
        <v>1.5911850695369982E-2</v>
      </c>
      <c r="G11" s="79">
        <f>G6/$E$23</f>
        <v>2.1897521534827259E-2</v>
      </c>
      <c r="H11" s="156"/>
      <c r="I11" s="156"/>
      <c r="J11" s="156"/>
      <c r="K11" s="156"/>
      <c r="L11" s="156"/>
      <c r="M11" s="156"/>
      <c r="N11" s="156"/>
      <c r="O11" s="76"/>
      <c r="P11" s="24"/>
      <c r="Q11" s="25"/>
    </row>
    <row r="12" spans="2:17" s="29" customFormat="1">
      <c r="B12" s="23"/>
      <c r="C12" s="185"/>
      <c r="D12" s="9" t="s">
        <v>78</v>
      </c>
      <c r="E12" s="10">
        <v>22109</v>
      </c>
      <c r="F12" s="53">
        <f t="shared" si="1"/>
        <v>2.3385967361825098E-2</v>
      </c>
      <c r="G12" s="79">
        <f>G6/$E$23</f>
        <v>2.1897521534827259E-2</v>
      </c>
      <c r="H12" s="156"/>
      <c r="I12" s="156"/>
      <c r="J12" s="156"/>
      <c r="K12" s="156"/>
      <c r="L12" s="156"/>
      <c r="M12" s="156"/>
      <c r="N12" s="156"/>
      <c r="O12" s="24"/>
      <c r="P12" s="24"/>
      <c r="Q12" s="25"/>
    </row>
    <row r="13" spans="2:17" s="29" customFormat="1">
      <c r="B13" s="23"/>
      <c r="C13" s="185"/>
      <c r="D13" s="9" t="s">
        <v>79</v>
      </c>
      <c r="E13" s="10">
        <v>33264</v>
      </c>
      <c r="F13" s="53">
        <f t="shared" si="1"/>
        <v>3.5185255702372339E-2</v>
      </c>
      <c r="G13" s="79">
        <f>G7/$E$23</f>
        <v>3.3799663408544511E-2</v>
      </c>
      <c r="H13" s="156"/>
      <c r="I13" s="156"/>
      <c r="J13" s="156"/>
      <c r="K13" s="156"/>
      <c r="L13" s="156"/>
      <c r="M13" s="156"/>
      <c r="N13" s="156"/>
      <c r="O13" s="24"/>
      <c r="P13" s="24"/>
      <c r="Q13" s="25"/>
    </row>
    <row r="14" spans="2:17" s="29" customFormat="1">
      <c r="B14" s="23"/>
      <c r="C14" s="185"/>
      <c r="D14" s="9" t="s">
        <v>80</v>
      </c>
      <c r="E14" s="10">
        <v>156829</v>
      </c>
      <c r="F14" s="53">
        <f t="shared" si="1"/>
        <v>0.16588709916267891</v>
      </c>
      <c r="G14" s="79">
        <f>G8/$E$23</f>
        <v>0.15086872142241298</v>
      </c>
      <c r="H14" s="156"/>
      <c r="I14" s="156"/>
      <c r="J14" s="156"/>
      <c r="K14" s="156"/>
      <c r="L14" s="156"/>
      <c r="M14" s="156"/>
      <c r="N14" s="156"/>
      <c r="O14" s="24"/>
      <c r="P14" s="24"/>
      <c r="Q14" s="25"/>
    </row>
    <row r="15" spans="2:17" s="29" customFormat="1">
      <c r="B15" s="23"/>
      <c r="C15" s="185"/>
      <c r="D15" s="9" t="s">
        <v>81</v>
      </c>
      <c r="E15" s="10">
        <v>566022</v>
      </c>
      <c r="F15" s="53">
        <f t="shared" si="1"/>
        <v>0.59871418960943346</v>
      </c>
      <c r="G15" s="79">
        <f>G9/$E$23</f>
        <v>0.60720884536660968</v>
      </c>
      <c r="H15" s="156"/>
      <c r="I15" s="156"/>
      <c r="J15" s="156"/>
      <c r="K15" s="156"/>
      <c r="L15" s="156"/>
      <c r="M15" s="156"/>
      <c r="N15" s="156"/>
      <c r="O15" s="24"/>
      <c r="P15" s="24"/>
      <c r="Q15" s="25"/>
    </row>
    <row r="16" spans="2:17" s="29" customFormat="1">
      <c r="B16" s="23"/>
      <c r="C16" s="186"/>
      <c r="D16" s="12" t="s">
        <v>82</v>
      </c>
      <c r="E16" s="13">
        <v>152129</v>
      </c>
      <c r="F16" s="54">
        <f t="shared" si="1"/>
        <v>0.16091563746832016</v>
      </c>
      <c r="G16" s="79">
        <f>G10/$E$23</f>
        <v>0.17053191593309674</v>
      </c>
      <c r="H16" s="156"/>
      <c r="I16" s="156"/>
      <c r="J16" s="156"/>
      <c r="K16" s="156"/>
      <c r="L16" s="156"/>
      <c r="M16" s="156"/>
      <c r="N16" s="156"/>
      <c r="O16" s="24"/>
      <c r="P16" s="24"/>
      <c r="Q16" s="25"/>
    </row>
    <row r="17" spans="2:17" s="29" customFormat="1">
      <c r="B17" s="23"/>
      <c r="C17" s="184" t="s">
        <v>13</v>
      </c>
      <c r="D17" s="6" t="s">
        <v>13</v>
      </c>
      <c r="E17" s="7">
        <v>0</v>
      </c>
      <c r="F17" s="47">
        <f>E17/SUM($E$17:$E$22)</f>
        <v>0</v>
      </c>
      <c r="G17" s="158"/>
      <c r="H17" s="156"/>
      <c r="I17" s="156"/>
      <c r="J17" s="156"/>
      <c r="K17" s="156"/>
      <c r="L17" s="156"/>
      <c r="M17" s="156"/>
      <c r="N17" s="156"/>
      <c r="O17" s="24"/>
      <c r="P17" s="24"/>
      <c r="Q17" s="25"/>
    </row>
    <row r="18" spans="2:17" s="29" customFormat="1">
      <c r="B18" s="23"/>
      <c r="C18" s="187"/>
      <c r="D18" s="154" t="s">
        <v>78</v>
      </c>
      <c r="E18" s="60">
        <v>1</v>
      </c>
      <c r="F18" s="153">
        <f t="shared" ref="F18:F22" si="2">E18/SUM($E$17:$E$22)</f>
        <v>3.7037037037037035E-2</v>
      </c>
      <c r="G18" s="158"/>
      <c r="H18" s="156"/>
      <c r="I18" s="156"/>
      <c r="J18" s="156"/>
      <c r="K18" s="156"/>
      <c r="L18" s="156"/>
      <c r="M18" s="156"/>
      <c r="N18" s="156"/>
      <c r="O18" s="24"/>
      <c r="P18" s="24"/>
      <c r="Q18" s="25"/>
    </row>
    <row r="19" spans="2:17" s="29" customFormat="1">
      <c r="B19" s="23"/>
      <c r="C19" s="185"/>
      <c r="D19" s="9" t="s">
        <v>79</v>
      </c>
      <c r="E19" s="10">
        <v>1</v>
      </c>
      <c r="F19" s="53">
        <f t="shared" si="2"/>
        <v>3.7037037037037035E-2</v>
      </c>
      <c r="G19" s="158"/>
      <c r="H19" s="156"/>
      <c r="I19" s="156"/>
      <c r="J19" s="156"/>
      <c r="K19" s="156"/>
      <c r="L19" s="156"/>
      <c r="M19" s="156"/>
      <c r="N19" s="156"/>
      <c r="O19" s="24"/>
      <c r="P19" s="24"/>
      <c r="Q19" s="25"/>
    </row>
    <row r="20" spans="2:17" s="29" customFormat="1">
      <c r="B20" s="23"/>
      <c r="C20" s="185"/>
      <c r="D20" s="9" t="s">
        <v>80</v>
      </c>
      <c r="E20" s="10">
        <v>3</v>
      </c>
      <c r="F20" s="53">
        <f t="shared" si="2"/>
        <v>0.1111111111111111</v>
      </c>
      <c r="G20" s="158"/>
      <c r="H20" s="156"/>
      <c r="I20" s="156"/>
      <c r="J20" s="156"/>
      <c r="K20" s="156"/>
      <c r="L20" s="156"/>
      <c r="M20" s="156"/>
      <c r="N20" s="156"/>
      <c r="O20" s="24"/>
      <c r="P20" s="24"/>
      <c r="Q20" s="25"/>
    </row>
    <row r="21" spans="2:17" s="29" customFormat="1">
      <c r="B21" s="23"/>
      <c r="C21" s="185"/>
      <c r="D21" s="9" t="s">
        <v>81</v>
      </c>
      <c r="E21" s="10">
        <v>17</v>
      </c>
      <c r="F21" s="53">
        <f t="shared" si="2"/>
        <v>0.62962962962962965</v>
      </c>
      <c r="G21" s="158"/>
      <c r="H21" s="156"/>
      <c r="I21" s="156"/>
      <c r="J21" s="156"/>
      <c r="K21" s="156"/>
      <c r="L21" s="156"/>
      <c r="M21" s="156"/>
      <c r="N21" s="156"/>
      <c r="O21" s="24"/>
      <c r="P21" s="24"/>
      <c r="Q21" s="25"/>
    </row>
    <row r="22" spans="2:17" s="29" customFormat="1">
      <c r="B22" s="23"/>
      <c r="C22" s="186"/>
      <c r="D22" s="12" t="s">
        <v>82</v>
      </c>
      <c r="E22" s="13">
        <v>5</v>
      </c>
      <c r="F22" s="54">
        <f t="shared" si="2"/>
        <v>0.18518518518518517</v>
      </c>
      <c r="G22" s="158"/>
      <c r="H22" s="156"/>
      <c r="I22" s="156"/>
      <c r="J22" s="156"/>
      <c r="K22" s="156"/>
      <c r="L22" s="156"/>
      <c r="M22" s="156"/>
      <c r="N22" s="156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2149193</v>
      </c>
      <c r="F23" s="18"/>
      <c r="G23" s="159"/>
      <c r="H23" s="156"/>
      <c r="I23" s="156"/>
      <c r="J23" s="156"/>
      <c r="K23" s="156"/>
      <c r="L23" s="156"/>
      <c r="M23" s="156"/>
      <c r="N23" s="156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60"/>
      <c r="H24" s="160"/>
      <c r="I24" s="160"/>
      <c r="J24" s="160"/>
      <c r="K24" s="160"/>
      <c r="L24" s="160"/>
      <c r="M24" s="160"/>
      <c r="N24" s="160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89" t="s">
        <v>16</v>
      </c>
      <c r="D3" s="189"/>
      <c r="E3" s="189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42510</v>
      </c>
      <c r="E5" s="35">
        <f>D5/$D$10</f>
        <v>1.977951724205318E-2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902409</v>
      </c>
      <c r="E6" s="38">
        <f t="shared" ref="E6:E9" si="0">D6/$D$10</f>
        <v>0.41988271876932409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525281</v>
      </c>
      <c r="E7" s="38">
        <f t="shared" si="0"/>
        <v>0.2444084826258042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595407</v>
      </c>
      <c r="E8" s="38">
        <f t="shared" si="0"/>
        <v>0.27703747406584706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83586</v>
      </c>
      <c r="E9" s="38">
        <f t="shared" si="0"/>
        <v>3.8891807296971469E-2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2149193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rintOptions horizontalCentered="1"/>
  <pageMargins left="0" right="0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5" t="s">
        <v>23</v>
      </c>
      <c r="D3" s="176"/>
      <c r="E3" s="176"/>
      <c r="F3" s="176"/>
      <c r="G3" s="177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84" t="s">
        <v>20</v>
      </c>
      <c r="D5" s="6" t="s">
        <v>13</v>
      </c>
      <c r="E5" s="42">
        <v>29936</v>
      </c>
      <c r="F5" s="8">
        <f>E5/$E$11</f>
        <v>2.8161143905364408E-2</v>
      </c>
      <c r="G5" s="171">
        <f>SUM(E5:E7)/E11</f>
        <v>0.49413607393993558</v>
      </c>
      <c r="H5" s="25"/>
    </row>
    <row r="6" spans="2:8">
      <c r="B6" s="23"/>
      <c r="C6" s="185"/>
      <c r="D6" s="9" t="s">
        <v>27</v>
      </c>
      <c r="E6" s="37">
        <v>407121</v>
      </c>
      <c r="F6" s="11">
        <f t="shared" ref="F6:F10" si="0">E6/$E$11</f>
        <v>0.38298346699278002</v>
      </c>
      <c r="G6" s="173"/>
      <c r="H6" s="25"/>
    </row>
    <row r="7" spans="2:8">
      <c r="B7" s="23"/>
      <c r="C7" s="186"/>
      <c r="D7" s="12" t="s">
        <v>28</v>
      </c>
      <c r="E7" s="43">
        <v>88222</v>
      </c>
      <c r="F7" s="14">
        <f t="shared" si="0"/>
        <v>8.2991463041791114E-2</v>
      </c>
      <c r="G7" s="174"/>
      <c r="H7" s="25"/>
    </row>
    <row r="8" spans="2:8">
      <c r="B8" s="23"/>
      <c r="C8" s="184" t="s">
        <v>21</v>
      </c>
      <c r="D8" s="6" t="s">
        <v>13</v>
      </c>
      <c r="E8" s="42">
        <v>27725</v>
      </c>
      <c r="F8" s="8">
        <f>E8/$E$11</f>
        <v>2.6081230450836056E-2</v>
      </c>
      <c r="G8" s="171">
        <f>SUM(E8:E10)/E11</f>
        <v>0.56010630041626486</v>
      </c>
      <c r="H8" s="25"/>
    </row>
    <row r="9" spans="2:8">
      <c r="B9" s="23"/>
      <c r="C9" s="185"/>
      <c r="D9" s="9" t="s">
        <v>27</v>
      </c>
      <c r="E9" s="37">
        <v>424846</v>
      </c>
      <c r="F9" s="11">
        <f t="shared" si="0"/>
        <v>0.39965758095999626</v>
      </c>
      <c r="G9" s="173"/>
      <c r="H9" s="25"/>
    </row>
    <row r="10" spans="2:8">
      <c r="B10" s="23"/>
      <c r="C10" s="186"/>
      <c r="D10" s="12" t="s">
        <v>28</v>
      </c>
      <c r="E10" s="43">
        <v>142836</v>
      </c>
      <c r="F10" s="14">
        <f t="shared" si="0"/>
        <v>0.13436748900543261</v>
      </c>
      <c r="G10" s="174"/>
      <c r="H10" s="25"/>
    </row>
    <row r="11" spans="2:8">
      <c r="B11" s="23"/>
      <c r="C11" s="44" t="s">
        <v>15</v>
      </c>
      <c r="D11" s="45"/>
      <c r="E11" s="46">
        <f>E6+E7+E9+E10</f>
        <v>1063025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231058</v>
      </c>
      <c r="F12" s="192">
        <f>E12/E11</f>
        <v>0.21735895204722372</v>
      </c>
      <c r="G12" s="193"/>
      <c r="H12" s="25"/>
    </row>
    <row r="13" spans="2:8">
      <c r="B13" s="23"/>
      <c r="C13" s="51" t="s">
        <v>27</v>
      </c>
      <c r="D13" s="52"/>
      <c r="E13" s="40">
        <f>E6+E9</f>
        <v>831967</v>
      </c>
      <c r="F13" s="190">
        <f>E13/E11</f>
        <v>0.78264104795277623</v>
      </c>
      <c r="G13" s="191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88" t="s">
        <v>30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84" t="s">
        <v>20</v>
      </c>
      <c r="D5" s="6" t="s">
        <v>13</v>
      </c>
      <c r="E5" s="7">
        <v>175142</v>
      </c>
      <c r="F5" s="47">
        <f>E5/SUM($E$5:$E$12)</f>
        <v>0.33342725185520811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85"/>
      <c r="D6" s="9" t="s">
        <v>195</v>
      </c>
      <c r="E6" s="10">
        <v>72632</v>
      </c>
      <c r="F6" s="53">
        <f t="shared" ref="F6:F12" si="0">E6/SUM($E$5:$E$12)</f>
        <v>0.13827344758394602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85"/>
      <c r="D7" s="9" t="s">
        <v>196</v>
      </c>
      <c r="E7" s="10">
        <v>134767</v>
      </c>
      <c r="F7" s="53">
        <f t="shared" si="0"/>
        <v>0.25656319130060656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85"/>
      <c r="D8" s="9" t="s">
        <v>197</v>
      </c>
      <c r="E8" s="10">
        <v>61240</v>
      </c>
      <c r="F8" s="53">
        <f t="shared" si="0"/>
        <v>0.11658588404616223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85"/>
      <c r="D9" s="9" t="s">
        <v>198</v>
      </c>
      <c r="E9" s="10">
        <v>41464</v>
      </c>
      <c r="F9" s="53">
        <f t="shared" si="0"/>
        <v>7.8937248466526291E-2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85"/>
      <c r="D10" s="9" t="s">
        <v>199</v>
      </c>
      <c r="E10" s="10">
        <v>27832</v>
      </c>
      <c r="F10" s="53">
        <f t="shared" si="0"/>
        <v>5.2985276367942306E-2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85"/>
      <c r="D11" s="9" t="s">
        <v>200</v>
      </c>
      <c r="E11" s="10">
        <v>8372</v>
      </c>
      <c r="F11" s="53">
        <f t="shared" si="0"/>
        <v>1.5938226995990696E-2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86"/>
      <c r="D12" s="12" t="s">
        <v>201</v>
      </c>
      <c r="E12" s="13">
        <v>3829</v>
      </c>
      <c r="F12" s="54">
        <f t="shared" si="0"/>
        <v>7.2894733836178175E-3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84" t="s">
        <v>21</v>
      </c>
      <c r="D13" s="6" t="s">
        <v>13</v>
      </c>
      <c r="E13" s="7">
        <v>189298</v>
      </c>
      <c r="F13" s="47">
        <f>E13/SUM($E$13:$E$20)</f>
        <v>0.31793149200964049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85"/>
      <c r="D14" s="9" t="s">
        <v>195</v>
      </c>
      <c r="E14" s="10">
        <v>128113</v>
      </c>
      <c r="F14" s="53">
        <f t="shared" ref="F14:F20" si="1">E14/SUM($E$13:$E$20)</f>
        <v>0.21516950647038571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85"/>
      <c r="D15" s="9" t="s">
        <v>196</v>
      </c>
      <c r="E15" s="10">
        <v>152687</v>
      </c>
      <c r="F15" s="53">
        <f t="shared" si="1"/>
        <v>0.25644225359209277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85"/>
      <c r="D16" s="9" t="s">
        <v>197</v>
      </c>
      <c r="E16" s="10">
        <v>62308</v>
      </c>
      <c r="F16" s="53">
        <f t="shared" si="1"/>
        <v>0.10464809667369269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85"/>
      <c r="D17" s="9" t="s">
        <v>198</v>
      </c>
      <c r="E17" s="10">
        <v>37660</v>
      </c>
      <c r="F17" s="53">
        <f t="shared" si="1"/>
        <v>6.3251064401541809E-2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85"/>
      <c r="D18" s="9" t="s">
        <v>199</v>
      </c>
      <c r="E18" s="10">
        <v>19539</v>
      </c>
      <c r="F18" s="53">
        <f t="shared" si="1"/>
        <v>3.2816318304347461E-2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85"/>
      <c r="D19" s="9" t="s">
        <v>200</v>
      </c>
      <c r="E19" s="10">
        <v>4285</v>
      </c>
      <c r="F19" s="53">
        <f t="shared" si="1"/>
        <v>7.1967820223209416E-3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86"/>
      <c r="D20" s="12" t="s">
        <v>201</v>
      </c>
      <c r="E20" s="13">
        <v>1515</v>
      </c>
      <c r="F20" s="54">
        <f t="shared" si="1"/>
        <v>2.5444865259781155E-3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1120683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60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32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56" t="s">
        <v>13</v>
      </c>
      <c r="E5" s="7">
        <v>215942</v>
      </c>
      <c r="F5" s="8">
        <f>E5/SUM($E$5:$E$10)</f>
        <v>0.23929557284019295</v>
      </c>
      <c r="G5" s="47">
        <f>E5/$E$23</f>
        <v>0.10673864892879263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57" t="s">
        <v>33</v>
      </c>
      <c r="E6" s="10">
        <v>37741</v>
      </c>
      <c r="F6" s="11">
        <f t="shared" ref="F6:F10" si="0">E6/SUM($E$5:$E$10)</f>
        <v>4.1822592244962639E-2</v>
      </c>
      <c r="G6" s="53">
        <f t="shared" ref="G6:G22" si="1">E6/$E$23</f>
        <v>1.8655117342719629E-2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57" t="s">
        <v>34</v>
      </c>
      <c r="E7" s="10">
        <v>175445</v>
      </c>
      <c r="F7" s="11">
        <f t="shared" si="0"/>
        <v>0.19441892627162688</v>
      </c>
      <c r="G7" s="53">
        <f t="shared" si="1"/>
        <v>8.6721259696177777E-2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57" t="s">
        <v>35</v>
      </c>
      <c r="E8" s="10">
        <v>272916</v>
      </c>
      <c r="F8" s="11">
        <f t="shared" si="0"/>
        <v>0.30243116465186992</v>
      </c>
      <c r="G8" s="53">
        <f t="shared" si="1"/>
        <v>0.1349005062056032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5"/>
      <c r="D9" s="57" t="s">
        <v>36</v>
      </c>
      <c r="E9" s="10">
        <v>157324</v>
      </c>
      <c r="F9" s="11">
        <f t="shared" si="0"/>
        <v>0.17433818664970463</v>
      </c>
      <c r="G9" s="53">
        <f t="shared" si="1"/>
        <v>7.7764173732175174E-2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96"/>
      <c r="D10" s="58" t="s">
        <v>37</v>
      </c>
      <c r="E10" s="13">
        <v>43039</v>
      </c>
      <c r="F10" s="14">
        <f t="shared" si="0"/>
        <v>4.7693557341642961E-2</v>
      </c>
      <c r="G10" s="54">
        <f t="shared" si="1"/>
        <v>2.1273882390856369E-2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94" t="s">
        <v>20</v>
      </c>
      <c r="D11" s="59" t="s">
        <v>13</v>
      </c>
      <c r="E11" s="60">
        <v>116692</v>
      </c>
      <c r="F11" s="61">
        <f>E11/SUM($E$11:$E$16)</f>
        <v>0.22215241804831337</v>
      </c>
      <c r="G11" s="62">
        <f t="shared" si="1"/>
        <v>5.7680054925853555E-2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95"/>
      <c r="D12" s="57" t="s">
        <v>33</v>
      </c>
      <c r="E12" s="10">
        <v>11280</v>
      </c>
      <c r="F12" s="11">
        <f t="shared" ref="F12:F16" si="2">E12/SUM($E$11:$E$16)</f>
        <v>2.1474302227958857E-2</v>
      </c>
      <c r="G12" s="53">
        <f t="shared" si="1"/>
        <v>5.5756266030544347E-3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95"/>
      <c r="D13" s="57" t="s">
        <v>34</v>
      </c>
      <c r="E13" s="10">
        <v>29797</v>
      </c>
      <c r="F13" s="11">
        <f t="shared" si="2"/>
        <v>5.6726044635327127E-2</v>
      </c>
      <c r="G13" s="53">
        <f t="shared" si="1"/>
        <v>1.4728452649930231E-2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95"/>
      <c r="D14" s="57" t="s">
        <v>35</v>
      </c>
      <c r="E14" s="10">
        <v>160489</v>
      </c>
      <c r="F14" s="11">
        <f t="shared" si="2"/>
        <v>0.30553096544883768</v>
      </c>
      <c r="G14" s="53">
        <f t="shared" si="1"/>
        <v>7.9328611515744968E-2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95"/>
      <c r="D15" s="57" t="s">
        <v>36</v>
      </c>
      <c r="E15" s="10">
        <v>168021</v>
      </c>
      <c r="F15" s="11">
        <f t="shared" si="2"/>
        <v>0.31987001193651377</v>
      </c>
      <c r="G15" s="53">
        <f t="shared" si="1"/>
        <v>8.3051627435444086E-2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96"/>
      <c r="D16" s="58" t="s">
        <v>37</v>
      </c>
      <c r="E16" s="13">
        <v>39000</v>
      </c>
      <c r="F16" s="14">
        <f t="shared" si="2"/>
        <v>7.424625770304924E-2</v>
      </c>
      <c r="G16" s="54">
        <f t="shared" si="1"/>
        <v>1.9277432404177567E-2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94" t="s">
        <v>21</v>
      </c>
      <c r="D17" s="59" t="s">
        <v>13</v>
      </c>
      <c r="E17" s="60">
        <v>132497</v>
      </c>
      <c r="F17" s="61">
        <f>E17/SUM($E$17:$E$22)</f>
        <v>0.22253256186965176</v>
      </c>
      <c r="G17" s="62">
        <f t="shared" si="1"/>
        <v>6.5492357980931157E-2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95"/>
      <c r="D18" s="57" t="s">
        <v>33</v>
      </c>
      <c r="E18" s="10">
        <v>8511</v>
      </c>
      <c r="F18" s="11">
        <f t="shared" ref="F18:F22" si="3">E18/SUM($E$17:$E$22)</f>
        <v>1.429447183009884E-2</v>
      </c>
      <c r="G18" s="53">
        <f t="shared" si="1"/>
        <v>4.2069289023578278E-3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95"/>
      <c r="D19" s="57" t="s">
        <v>34</v>
      </c>
      <c r="E19" s="10">
        <v>48611</v>
      </c>
      <c r="F19" s="11">
        <f t="shared" si="3"/>
        <v>8.1643587138166454E-2</v>
      </c>
      <c r="G19" s="53">
        <f t="shared" si="1"/>
        <v>2.4028083758960917E-2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95"/>
      <c r="D20" s="57" t="s">
        <v>35</v>
      </c>
      <c r="E20" s="10">
        <v>160753</v>
      </c>
      <c r="F20" s="11">
        <f t="shared" si="3"/>
        <v>0.26998933499046868</v>
      </c>
      <c r="G20" s="53">
        <f t="shared" si="1"/>
        <v>7.9459104904327088E-2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95"/>
      <c r="D21" s="57" t="s">
        <v>36</v>
      </c>
      <c r="E21" s="10">
        <v>186378</v>
      </c>
      <c r="F21" s="11">
        <f t="shared" si="3"/>
        <v>0.31302726715428991</v>
      </c>
      <c r="G21" s="53">
        <f t="shared" si="1"/>
        <v>9.2125366580148887E-2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96"/>
      <c r="D22" s="58" t="s">
        <v>37</v>
      </c>
      <c r="E22" s="13">
        <v>58655</v>
      </c>
      <c r="F22" s="14">
        <f t="shared" si="3"/>
        <v>9.8512777017324346E-2</v>
      </c>
      <c r="G22" s="54">
        <f t="shared" si="1"/>
        <v>2.8992764042744493E-2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2023091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39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44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64" t="s">
        <v>13</v>
      </c>
      <c r="E5" s="7">
        <v>179187</v>
      </c>
      <c r="F5" s="8">
        <f>E5/SUM($E$5:$E$9)</f>
        <v>0.19856561396354416</v>
      </c>
      <c r="G5" s="47">
        <f t="shared" ref="G5:G19" si="0">E5/$E$20</f>
        <v>8.8570860840732901E-2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65" t="s">
        <v>40</v>
      </c>
      <c r="E6" s="10">
        <v>14893</v>
      </c>
      <c r="F6" s="11">
        <f>E6/SUM($E$5:$E$9)</f>
        <v>1.6503639710241609E-2</v>
      </c>
      <c r="G6" s="53">
        <f t="shared" si="0"/>
        <v>7.361504073962034E-3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65" t="s">
        <v>41</v>
      </c>
      <c r="E7" s="10">
        <v>9777</v>
      </c>
      <c r="F7" s="11">
        <f>E7/SUM($E$5:$E$9)</f>
        <v>1.083435744625208E-2</v>
      </c>
      <c r="G7" s="53">
        <f t="shared" si="0"/>
        <v>4.8327016270144907E-3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65" t="s">
        <v>42</v>
      </c>
      <c r="E8" s="10">
        <v>132170</v>
      </c>
      <c r="F8" s="11">
        <f>E8/SUM($E$5:$E$9)</f>
        <v>0.14646384613594532</v>
      </c>
      <c r="G8" s="53">
        <f t="shared" si="0"/>
        <v>6.5330691832106505E-2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6"/>
      <c r="D9" s="66" t="s">
        <v>43</v>
      </c>
      <c r="E9" s="13">
        <v>566380</v>
      </c>
      <c r="F9" s="14">
        <f>E9/SUM($E$5:$E$9)</f>
        <v>0.62763254274401681</v>
      </c>
      <c r="G9" s="54">
        <f t="shared" si="0"/>
        <v>0.2799576094413897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94" t="s">
        <v>20</v>
      </c>
      <c r="D10" s="64" t="s">
        <v>13</v>
      </c>
      <c r="E10" s="7">
        <v>100895</v>
      </c>
      <c r="F10" s="8">
        <f>E10/SUM($E$10:$E$14)</f>
        <v>0.19207887617818339</v>
      </c>
      <c r="G10" s="47">
        <f t="shared" si="0"/>
        <v>4.9871681564654498E-2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95"/>
      <c r="D11" s="65" t="s">
        <v>40</v>
      </c>
      <c r="E11" s="10">
        <v>5411</v>
      </c>
      <c r="F11" s="11">
        <f>E11/SUM($E$10:$E$14)</f>
        <v>1.0301192318748703E-2</v>
      </c>
      <c r="G11" s="53">
        <f t="shared" si="0"/>
        <v>2.674618850749249E-3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95"/>
      <c r="D12" s="65" t="s">
        <v>41</v>
      </c>
      <c r="E12" s="10">
        <v>237329</v>
      </c>
      <c r="F12" s="11">
        <f>E12/SUM($E$10:$E$14)</f>
        <v>0.45181513062581979</v>
      </c>
      <c r="G12" s="53">
        <f t="shared" si="0"/>
        <v>0.11731003829781345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95"/>
      <c r="D13" s="65" t="s">
        <v>42</v>
      </c>
      <c r="E13" s="10">
        <v>172749</v>
      </c>
      <c r="F13" s="11">
        <f>E13/SUM($E$10:$E$14)</f>
        <v>0.32887094287036034</v>
      </c>
      <c r="G13" s="53">
        <f t="shared" si="0"/>
        <v>8.5388603187596016E-2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96"/>
      <c r="D14" s="66" t="s">
        <v>43</v>
      </c>
      <c r="E14" s="13">
        <v>8895</v>
      </c>
      <c r="F14" s="14">
        <f>E14/SUM($E$10:$E$14)</f>
        <v>1.6933858006887768E-2</v>
      </c>
      <c r="G14" s="54">
        <f t="shared" si="0"/>
        <v>4.3967352942921034E-3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94" t="s">
        <v>21</v>
      </c>
      <c r="D15" s="64" t="s">
        <v>13</v>
      </c>
      <c r="E15" s="7">
        <v>119334</v>
      </c>
      <c r="F15" s="8">
        <f>E15/SUM($E$15:$E$19)</f>
        <v>0.20042458423327947</v>
      </c>
      <c r="G15" s="47">
        <f t="shared" si="0"/>
        <v>5.8985948241602457E-2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95"/>
      <c r="D16" s="65" t="s">
        <v>40</v>
      </c>
      <c r="E16" s="10">
        <v>4519</v>
      </c>
      <c r="F16" s="11">
        <f>E16/SUM($E$15:$E$19)</f>
        <v>7.5897790751184909E-3</v>
      </c>
      <c r="G16" s="53">
        <f t="shared" si="0"/>
        <v>2.2337095890844314E-3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95"/>
      <c r="D17" s="65" t="s">
        <v>41</v>
      </c>
      <c r="E17" s="10">
        <v>160320</v>
      </c>
      <c r="F17" s="11">
        <f>E17/SUM($E$15:$E$19)</f>
        <v>0.26926164667470598</v>
      </c>
      <c r="G17" s="53">
        <f t="shared" si="0"/>
        <v>7.9245036805048907E-2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95"/>
      <c r="D18" s="65" t="s">
        <v>42</v>
      </c>
      <c r="E18" s="10">
        <v>272712</v>
      </c>
      <c r="F18" s="11">
        <f>E18/SUM($E$15:$E$19)</f>
        <v>0.45802695975519225</v>
      </c>
      <c r="G18" s="53">
        <f t="shared" si="0"/>
        <v>0.13479960377481598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96"/>
      <c r="D19" s="66" t="s">
        <v>43</v>
      </c>
      <c r="E19" s="13">
        <v>38521</v>
      </c>
      <c r="F19" s="14">
        <f>E19/SUM($E$15:$E$19)</f>
        <v>6.4697030261703772E-2</v>
      </c>
      <c r="G19" s="54">
        <f t="shared" si="0"/>
        <v>1.9040656579137279E-2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2023092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rintOptions horizont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45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46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20</v>
      </c>
      <c r="D5" s="67" t="s">
        <v>48</v>
      </c>
      <c r="E5" s="34">
        <v>385615</v>
      </c>
      <c r="F5" s="61">
        <f t="shared" ref="F5:F28" si="0">E5/SUM(E5:E16)</f>
        <v>0.39023894121445002</v>
      </c>
      <c r="G5" s="35">
        <f t="shared" ref="G5:G28" si="1">E5/$E$29</f>
        <v>0.18612011133951553</v>
      </c>
      <c r="H5" s="24"/>
      <c r="I5" s="68">
        <f>G5+G17</f>
        <v>0.37939272953156605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58149</v>
      </c>
      <c r="F6" s="11">
        <f t="shared" si="0"/>
        <v>5.7976808877633429E-2</v>
      </c>
      <c r="G6" s="38">
        <f t="shared" si="1"/>
        <v>2.8066072000003862E-2</v>
      </c>
      <c r="H6" s="24"/>
      <c r="I6" s="68">
        <f t="shared" ref="I6:I16" si="2">G6+G18</f>
        <v>6.5283819715704877E-2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262424</v>
      </c>
      <c r="F7" s="11">
        <f t="shared" si="0"/>
        <v>0.25679228832474993</v>
      </c>
      <c r="G7" s="38">
        <f t="shared" si="1"/>
        <v>0.12666100669880848</v>
      </c>
      <c r="H7" s="24"/>
      <c r="I7" s="68">
        <f t="shared" si="2"/>
        <v>0.26363013734994772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167619</v>
      </c>
      <c r="F8" s="11">
        <f t="shared" si="0"/>
        <v>0.16066416943356004</v>
      </c>
      <c r="G8" s="38">
        <f t="shared" si="1"/>
        <v>8.0902628120322742E-2</v>
      </c>
      <c r="H8" s="24"/>
      <c r="I8" s="68">
        <f t="shared" si="2"/>
        <v>0.16620468265004262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30384</v>
      </c>
      <c r="F9" s="11">
        <f t="shared" si="0"/>
        <v>2.887106935270994E-2</v>
      </c>
      <c r="G9" s="38">
        <f t="shared" si="1"/>
        <v>1.4665076469898319E-2</v>
      </c>
      <c r="H9" s="24"/>
      <c r="I9" s="68">
        <f t="shared" si="2"/>
        <v>2.8956575754840695E-2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7123</v>
      </c>
      <c r="F10" s="11">
        <f t="shared" si="0"/>
        <v>6.7733012307572343E-3</v>
      </c>
      <c r="G10" s="38">
        <f t="shared" si="1"/>
        <v>3.4379719488903935E-3</v>
      </c>
      <c r="H10" s="24"/>
      <c r="I10" s="68">
        <f t="shared" si="2"/>
        <v>8.8046447131347131E-3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8838</v>
      </c>
      <c r="F11" s="11">
        <f t="shared" si="0"/>
        <v>8.3722912966252214E-3</v>
      </c>
      <c r="G11" s="38">
        <f t="shared" si="1"/>
        <v>4.2657301817062053E-3</v>
      </c>
      <c r="H11" s="24"/>
      <c r="I11" s="68">
        <f t="shared" si="2"/>
        <v>6.9507558663443152E-3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3134</v>
      </c>
      <c r="F12" s="11">
        <f t="shared" si="0"/>
        <v>2.9780966408514279E-3</v>
      </c>
      <c r="G12" s="38">
        <f t="shared" si="1"/>
        <v>1.5126497385683692E-3</v>
      </c>
      <c r="H12" s="24"/>
      <c r="I12" s="68">
        <f t="shared" si="2"/>
        <v>3.2540793035826243E-3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6503</v>
      </c>
      <c r="F13" s="11">
        <f t="shared" si="0"/>
        <v>6.176720895420317E-3</v>
      </c>
      <c r="G13" s="38">
        <f t="shared" si="1"/>
        <v>3.138724074636281E-3</v>
      </c>
      <c r="H13" s="24"/>
      <c r="I13" s="68">
        <f t="shared" si="2"/>
        <v>6.8011319292172589E-3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10954</v>
      </c>
      <c r="F14" s="11">
        <f t="shared" si="0"/>
        <v>1.0393686741454907E-2</v>
      </c>
      <c r="G14" s="38">
        <f t="shared" si="1"/>
        <v>5.2870342170637892E-3</v>
      </c>
      <c r="H14" s="24"/>
      <c r="I14" s="68">
        <f t="shared" si="2"/>
        <v>1.2139810537482969E-2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98"/>
      <c r="D15" s="69" t="s">
        <v>58</v>
      </c>
      <c r="E15" s="37">
        <v>43142</v>
      </c>
      <c r="F15" s="11">
        <f t="shared" si="0"/>
        <v>4.0809608448351374E-2</v>
      </c>
      <c r="G15" s="38">
        <f t="shared" si="1"/>
        <v>2.0822825469469234E-2</v>
      </c>
      <c r="H15" s="24"/>
      <c r="I15" s="68">
        <f t="shared" si="2"/>
        <v>5.4152764109175272E-2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 t="s">
        <v>59</v>
      </c>
      <c r="E16" s="43">
        <v>4266</v>
      </c>
      <c r="F16" s="14">
        <f t="shared" si="0"/>
        <v>3.9388181329669657E-3</v>
      </c>
      <c r="G16" s="71">
        <f t="shared" si="1"/>
        <v>2.059018438012975E-3</v>
      </c>
      <c r="H16" s="24"/>
      <c r="I16" s="68">
        <f t="shared" si="2"/>
        <v>4.4288685389608663E-3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97" t="s">
        <v>21</v>
      </c>
      <c r="D17" s="67" t="s">
        <v>48</v>
      </c>
      <c r="E17" s="34">
        <v>400434</v>
      </c>
      <c r="F17" s="61">
        <f t="shared" si="0"/>
        <v>0.36950291129545726</v>
      </c>
      <c r="G17" s="35">
        <f t="shared" si="1"/>
        <v>0.19327261819205052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98"/>
      <c r="D18" s="69" t="s">
        <v>49</v>
      </c>
      <c r="E18" s="37">
        <v>77110</v>
      </c>
      <c r="F18" s="11">
        <f t="shared" si="0"/>
        <v>2.7987718941018178E-2</v>
      </c>
      <c r="G18" s="38">
        <f t="shared" si="1"/>
        <v>3.7217747715701008E-2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98"/>
      <c r="D19" s="69" t="s">
        <v>50</v>
      </c>
      <c r="E19" s="37">
        <v>283781</v>
      </c>
      <c r="F19" s="11">
        <f t="shared" si="0"/>
        <v>0.10596644469977337</v>
      </c>
      <c r="G19" s="38">
        <f t="shared" si="1"/>
        <v>0.13696913065113925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98"/>
      <c r="D20" s="69" t="s">
        <v>51</v>
      </c>
      <c r="E20" s="37">
        <v>176734</v>
      </c>
      <c r="F20" s="11">
        <f t="shared" si="0"/>
        <v>7.3816140864389035E-2</v>
      </c>
      <c r="G20" s="38">
        <f t="shared" si="1"/>
        <v>8.5302054529719895E-2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98"/>
      <c r="D21" s="69" t="s">
        <v>52</v>
      </c>
      <c r="E21" s="37">
        <v>29610</v>
      </c>
      <c r="F21" s="11">
        <f t="shared" si="0"/>
        <v>1.3352802600391791E-2</v>
      </c>
      <c r="G21" s="38">
        <f t="shared" si="1"/>
        <v>1.4291499284942378E-2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98"/>
      <c r="D22" s="69" t="s">
        <v>53</v>
      </c>
      <c r="E22" s="37">
        <v>11119</v>
      </c>
      <c r="F22" s="11">
        <f t="shared" si="0"/>
        <v>5.0820374952808669E-3</v>
      </c>
      <c r="G22" s="38">
        <f t="shared" si="1"/>
        <v>5.3666727642443192E-3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98"/>
      <c r="D23" s="69" t="s">
        <v>54</v>
      </c>
      <c r="E23" s="37">
        <v>5563</v>
      </c>
      <c r="F23" s="11">
        <f t="shared" si="0"/>
        <v>2.5556061398862451E-3</v>
      </c>
      <c r="G23" s="38">
        <f t="shared" si="1"/>
        <v>2.6850256846381103E-3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98"/>
      <c r="D24" s="69" t="s">
        <v>55</v>
      </c>
      <c r="E24" s="37">
        <v>3608</v>
      </c>
      <c r="F24" s="11">
        <f t="shared" si="0"/>
        <v>1.6617385617302715E-3</v>
      </c>
      <c r="G24" s="38">
        <f t="shared" si="1"/>
        <v>1.7414295650142553E-3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98"/>
      <c r="D25" s="69" t="s">
        <v>56</v>
      </c>
      <c r="E25" s="37">
        <v>7588</v>
      </c>
      <c r="F25" s="11">
        <f t="shared" si="0"/>
        <v>3.5006264958857953E-3</v>
      </c>
      <c r="G25" s="38">
        <f t="shared" si="1"/>
        <v>3.6624078545809784E-3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98"/>
      <c r="D26" s="69" t="s">
        <v>57</v>
      </c>
      <c r="E26" s="37">
        <v>14198</v>
      </c>
      <c r="F26" s="11">
        <f t="shared" si="0"/>
        <v>6.5730751139802153E-3</v>
      </c>
      <c r="G26" s="38">
        <f t="shared" si="1"/>
        <v>6.8527763204191787E-3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98"/>
      <c r="D27" s="69" t="s">
        <v>58</v>
      </c>
      <c r="E27" s="37">
        <v>69055</v>
      </c>
      <c r="F27" s="11">
        <f t="shared" si="0"/>
        <v>3.2181080851849127E-2</v>
      </c>
      <c r="G27" s="38">
        <f t="shared" si="1"/>
        <v>3.3329938639706042E-2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99"/>
      <c r="D28" s="70" t="s">
        <v>59</v>
      </c>
      <c r="E28" s="43">
        <v>4910</v>
      </c>
      <c r="F28" s="14">
        <f t="shared" si="0"/>
        <v>2.3642471895071724E-3</v>
      </c>
      <c r="G28" s="71">
        <f t="shared" si="1"/>
        <v>2.3698501009478917E-3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2071861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2017-06-14T13:32:15Z</dcterms:modified>
</cp:coreProperties>
</file>