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<sst xmlns="http://schemas.openxmlformats.org/spreadsheetml/2006/main" count="105" uniqueCount="103">
  <si>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</si>
  <si>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</si>
  <si>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</si>
  <si>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</si>
  <si>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</si>
  <si>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</si>
  <si>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</si>
  <si>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</si>
  <si>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</si>
  <si>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</si>
  <si>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</si>
  <si>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</si>
  <si>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</si>
  <si>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</si>
  <si>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</si>
  <si>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</si>
  <si>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</si>
  <si>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</si>
  <si>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</si>
  <si>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</si>
  <si>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</si>
  <si>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</si>
  <si>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</si>
  <si>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</si>
  <si>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</si>
  <si>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</si>
  <si>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</si>
  <si>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</si>
  <si>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</si>
  <si>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</si>
  <si>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</si>
  <si>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</si>
  <si>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</si>
  <si>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</si>
  <si>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</si>
  <si>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</si>
  <si>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</si>
  <si>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</si>
  <si>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</si>
  <si>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</si>
  <si>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</si>
  <si>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</si>
  <si>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</si>
  <si>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</si>
  <si>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</si>
  <si>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</si>
  <si>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</si>
  <si>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</si>
  <si>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</si>
  <si>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</si>
  <si>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</si>
  <si>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</si>
  <si>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</si>
  <si>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</si>
  <si>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</si>
  <si>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</si>
  <si>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</si>
  <si>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</si>
  <si>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</si>
  <si>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</si>
  <si>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</si>
  <si>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</si>
  <si>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</si>
  <si>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</si>
  <si>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</si>
  <si>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</si>
  <si>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</si>
  <si>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</si>
  <si>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</si>
  <si>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</si>
  <si>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</si>
  <si>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</si>
  <si>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</si>
  <si>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</si>
  <si>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</si>
  <si>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</si>
  <si>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</si>
  <si>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</si>
  <si>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</si>
  <si>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</si>
  <si>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</si>
  <si>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</si>
  <si>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</si>
  <si>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</si>
  <si>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</si>
  <si>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</si>
  <si>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</si>
  <si>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</si>
  <si>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</si>
  <si>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</si>
  <si>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</si>
  <si>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</si>
  <si>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</si>
  <si>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</si>
  <si>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</si>
  <si>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</si>
  <si>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</si>
  <si>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</si>
  <si>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</si>
  <si>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</si>
  <si>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</si>
  <si>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</si>
  <si>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28/05/17 - VENCIMENTO 02/06/17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</si>
</sst>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1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216140</v>
      </c>
      <c r="C7" s="10">
        <f>C8+C20+C24</f>
        <v>139560</v>
      </c>
      <c r="D7" s="10">
        <f>D8+D20+D24</f>
        <v>175987</v>
      </c>
      <c r="E7" s="10">
        <f>E8+E20+E24</f>
        <v>17348</v>
      </c>
      <c r="F7" s="10">
        <f aca="true" t="shared" si="0" ref="F7:M7">F8+F20+F24</f>
        <v>139923</v>
      </c>
      <c r="G7" s="10">
        <f t="shared" si="0"/>
        <v>208822</v>
      </c>
      <c r="H7" s="10">
        <f t="shared" si="0"/>
        <v>176802</v>
      </c>
      <c r="I7" s="10">
        <f t="shared" si="0"/>
        <v>190897</v>
      </c>
      <c r="J7" s="10">
        <f t="shared" si="0"/>
        <v>134253</v>
      </c>
      <c r="K7" s="10">
        <f t="shared" si="0"/>
        <v>178512</v>
      </c>
      <c r="L7" s="10">
        <f t="shared" si="0"/>
        <v>55282</v>
      </c>
      <c r="M7" s="10">
        <f t="shared" si="0"/>
        <v>30047</v>
      </c>
      <c r="N7" s="10">
        <f>+N8+N20+N24</f>
        <v>1663573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89927</v>
      </c>
      <c r="C8" s="12">
        <f>+C9+C12+C16</f>
        <v>61777</v>
      </c>
      <c r="D8" s="12">
        <f>+D9+D12+D16</f>
        <v>81723</v>
      </c>
      <c r="E8" s="12">
        <f>+E9+E12+E16</f>
        <v>7247</v>
      </c>
      <c r="F8" s="12">
        <f aca="true" t="shared" si="1" ref="F8:M8">+F9+F12+F16</f>
        <v>59973</v>
      </c>
      <c r="G8" s="12">
        <f t="shared" si="1"/>
        <v>94306</v>
      </c>
      <c r="H8" s="12">
        <f t="shared" si="1"/>
        <v>79599</v>
      </c>
      <c r="I8" s="12">
        <f t="shared" si="1"/>
        <v>84821</v>
      </c>
      <c r="J8" s="12">
        <f t="shared" si="1"/>
        <v>61477</v>
      </c>
      <c r="K8" s="12">
        <f t="shared" si="1"/>
        <v>79085</v>
      </c>
      <c r="L8" s="12">
        <f t="shared" si="1"/>
        <v>27236</v>
      </c>
      <c r="M8" s="12">
        <f t="shared" si="1"/>
        <v>15764</v>
      </c>
      <c r="N8" s="12">
        <f>SUM(B8:M8)</f>
        <v>742935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12812</v>
      </c>
      <c r="C9" s="14">
        <v>11173</v>
      </c>
      <c r="D9" s="14">
        <v>10898</v>
      </c>
      <c r="E9" s="14">
        <v>574</v>
      </c>
      <c r="F9" s="14">
        <v>7654</v>
      </c>
      <c r="G9" s="14">
        <v>14457</v>
      </c>
      <c r="H9" s="14">
        <v>14996</v>
      </c>
      <c r="I9" s="14">
        <v>8893</v>
      </c>
      <c r="J9" s="14">
        <v>10135</v>
      </c>
      <c r="K9" s="14">
        <v>9049</v>
      </c>
      <c r="L9" s="14">
        <v>4268</v>
      </c>
      <c r="M9" s="14">
        <v>2197</v>
      </c>
      <c r="N9" s="12">
        <f aca="true" t="shared" si="2" ref="N9:N19">SUM(B9:M9)</f>
        <v>107106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12812</v>
      </c>
      <c r="C10" s="14">
        <f>+C9-C11</f>
        <v>11173</v>
      </c>
      <c r="D10" s="14">
        <f>+D9-D11</f>
        <v>10898</v>
      </c>
      <c r="E10" s="14">
        <f>+E9-E11</f>
        <v>574</v>
      </c>
      <c r="F10" s="14">
        <f aca="true" t="shared" si="3" ref="F10:M10">+F9-F11</f>
        <v>7654</v>
      </c>
      <c r="G10" s="14">
        <f t="shared" si="3"/>
        <v>14457</v>
      </c>
      <c r="H10" s="14">
        <f t="shared" si="3"/>
        <v>14996</v>
      </c>
      <c r="I10" s="14">
        <f t="shared" si="3"/>
        <v>8893</v>
      </c>
      <c r="J10" s="14">
        <f t="shared" si="3"/>
        <v>10135</v>
      </c>
      <c r="K10" s="14">
        <f t="shared" si="3"/>
        <v>9049</v>
      </c>
      <c r="L10" s="14">
        <f t="shared" si="3"/>
        <v>4268</v>
      </c>
      <c r="M10" s="14">
        <f t="shared" si="3"/>
        <v>2197</v>
      </c>
      <c r="N10" s="12">
        <f t="shared" si="2"/>
        <v>107106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68883</v>
      </c>
      <c r="C12" s="14">
        <f>C13+C14+C15</f>
        <v>45594</v>
      </c>
      <c r="D12" s="14">
        <f>D13+D14+D15</f>
        <v>64487</v>
      </c>
      <c r="E12" s="14">
        <f>E13+E14+E15</f>
        <v>6012</v>
      </c>
      <c r="F12" s="14">
        <f aca="true" t="shared" si="4" ref="F12:M12">F13+F14+F15</f>
        <v>47251</v>
      </c>
      <c r="G12" s="14">
        <f t="shared" si="4"/>
        <v>71995</v>
      </c>
      <c r="H12" s="14">
        <f t="shared" si="4"/>
        <v>58228</v>
      </c>
      <c r="I12" s="14">
        <f t="shared" si="4"/>
        <v>68036</v>
      </c>
      <c r="J12" s="14">
        <f t="shared" si="4"/>
        <v>45689</v>
      </c>
      <c r="K12" s="14">
        <f t="shared" si="4"/>
        <v>61657</v>
      </c>
      <c r="L12" s="14">
        <f t="shared" si="4"/>
        <v>20679</v>
      </c>
      <c r="M12" s="14">
        <f t="shared" si="4"/>
        <v>12351</v>
      </c>
      <c r="N12" s="12">
        <f t="shared" si="2"/>
        <v>570862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32770</v>
      </c>
      <c r="C13" s="14">
        <v>23034</v>
      </c>
      <c r="D13" s="14">
        <v>31214</v>
      </c>
      <c r="E13" s="14">
        <v>3001</v>
      </c>
      <c r="F13" s="14">
        <v>23110</v>
      </c>
      <c r="G13" s="14">
        <v>35303</v>
      </c>
      <c r="H13" s="14">
        <v>29313</v>
      </c>
      <c r="I13" s="14">
        <v>33551</v>
      </c>
      <c r="J13" s="14">
        <v>21623</v>
      </c>
      <c r="K13" s="14">
        <v>27915</v>
      </c>
      <c r="L13" s="14">
        <v>8992</v>
      </c>
      <c r="M13" s="14">
        <v>5403</v>
      </c>
      <c r="N13" s="12">
        <f t="shared" si="2"/>
        <v>275229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34976</v>
      </c>
      <c r="C14" s="14">
        <v>21382</v>
      </c>
      <c r="D14" s="14">
        <v>32426</v>
      </c>
      <c r="E14" s="14">
        <v>2886</v>
      </c>
      <c r="F14" s="14">
        <v>23281</v>
      </c>
      <c r="G14" s="14">
        <v>34791</v>
      </c>
      <c r="H14" s="14">
        <v>27743</v>
      </c>
      <c r="I14" s="14">
        <v>33635</v>
      </c>
      <c r="J14" s="14">
        <v>23188</v>
      </c>
      <c r="K14" s="14">
        <v>32890</v>
      </c>
      <c r="L14" s="14">
        <v>11280</v>
      </c>
      <c r="M14" s="14">
        <v>6768</v>
      </c>
      <c r="N14" s="12">
        <f t="shared" si="2"/>
        <v>285246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1137</v>
      </c>
      <c r="C15" s="14">
        <v>1178</v>
      </c>
      <c r="D15" s="14">
        <v>847</v>
      </c>
      <c r="E15" s="14">
        <v>125</v>
      </c>
      <c r="F15" s="14">
        <v>860</v>
      </c>
      <c r="G15" s="14">
        <v>1901</v>
      </c>
      <c r="H15" s="14">
        <v>1172</v>
      </c>
      <c r="I15" s="14">
        <v>850</v>
      </c>
      <c r="J15" s="14">
        <v>878</v>
      </c>
      <c r="K15" s="14">
        <v>852</v>
      </c>
      <c r="L15" s="14">
        <v>407</v>
      </c>
      <c r="M15" s="14">
        <v>180</v>
      </c>
      <c r="N15" s="12">
        <f t="shared" si="2"/>
        <v>10387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8232</v>
      </c>
      <c r="C16" s="14">
        <f>C17+C18+C19</f>
        <v>5010</v>
      </c>
      <c r="D16" s="14">
        <f>D17+D18+D19</f>
        <v>6338</v>
      </c>
      <c r="E16" s="14">
        <f>E17+E18+E19</f>
        <v>661</v>
      </c>
      <c r="F16" s="14">
        <f aca="true" t="shared" si="5" ref="F16:M16">F17+F18+F19</f>
        <v>5068</v>
      </c>
      <c r="G16" s="14">
        <f t="shared" si="5"/>
        <v>7854</v>
      </c>
      <c r="H16" s="14">
        <f t="shared" si="5"/>
        <v>6375</v>
      </c>
      <c r="I16" s="14">
        <f t="shared" si="5"/>
        <v>7892</v>
      </c>
      <c r="J16" s="14">
        <f t="shared" si="5"/>
        <v>5653</v>
      </c>
      <c r="K16" s="14">
        <f t="shared" si="5"/>
        <v>8379</v>
      </c>
      <c r="L16" s="14">
        <f t="shared" si="5"/>
        <v>2289</v>
      </c>
      <c r="M16" s="14">
        <f t="shared" si="5"/>
        <v>1216</v>
      </c>
      <c r="N16" s="12">
        <f t="shared" si="2"/>
        <v>64967</v>
      </c>
    </row>
    <row r="17" spans="1:25" ht="18.75" customHeight="1">
      <c r="A17" s="15" t="s">
        <v>16</v>
      </c>
      <c r="B17" s="14">
        <v>6822</v>
      </c>
      <c r="C17" s="14">
        <v>4185</v>
      </c>
      <c r="D17" s="14">
        <v>5123</v>
      </c>
      <c r="E17" s="14">
        <v>535</v>
      </c>
      <c r="F17" s="14">
        <v>4235</v>
      </c>
      <c r="G17" s="14">
        <v>6494</v>
      </c>
      <c r="H17" s="14">
        <v>5333</v>
      </c>
      <c r="I17" s="14">
        <v>6580</v>
      </c>
      <c r="J17" s="14">
        <v>4467</v>
      </c>
      <c r="K17" s="14">
        <v>6575</v>
      </c>
      <c r="L17" s="14">
        <v>1705</v>
      </c>
      <c r="M17" s="14">
        <v>856</v>
      </c>
      <c r="N17" s="12">
        <f t="shared" si="2"/>
        <v>52910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1410</v>
      </c>
      <c r="C18" s="14">
        <v>821</v>
      </c>
      <c r="D18" s="14">
        <v>1205</v>
      </c>
      <c r="E18" s="14">
        <v>126</v>
      </c>
      <c r="F18" s="14">
        <v>829</v>
      </c>
      <c r="G18" s="14">
        <v>1358</v>
      </c>
      <c r="H18" s="14">
        <v>1040</v>
      </c>
      <c r="I18" s="14">
        <v>1310</v>
      </c>
      <c r="J18" s="14">
        <v>1178</v>
      </c>
      <c r="K18" s="14">
        <v>1798</v>
      </c>
      <c r="L18" s="14">
        <v>581</v>
      </c>
      <c r="M18" s="14">
        <v>360</v>
      </c>
      <c r="N18" s="12">
        <f t="shared" si="2"/>
        <v>12016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0</v>
      </c>
      <c r="C19" s="14">
        <v>4</v>
      </c>
      <c r="D19" s="14">
        <v>10</v>
      </c>
      <c r="E19" s="14">
        <v>0</v>
      </c>
      <c r="F19" s="14">
        <v>4</v>
      </c>
      <c r="G19" s="14">
        <v>2</v>
      </c>
      <c r="H19" s="14">
        <v>2</v>
      </c>
      <c r="I19" s="14">
        <v>2</v>
      </c>
      <c r="J19" s="14">
        <v>8</v>
      </c>
      <c r="K19" s="14">
        <v>6</v>
      </c>
      <c r="L19" s="14">
        <v>3</v>
      </c>
      <c r="M19" s="14">
        <v>0</v>
      </c>
      <c r="N19" s="12">
        <f t="shared" si="2"/>
        <v>41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49986</v>
      </c>
      <c r="C20" s="18">
        <f>C21+C22+C23</f>
        <v>28054</v>
      </c>
      <c r="D20" s="18">
        <f>D21+D22+D23</f>
        <v>35734</v>
      </c>
      <c r="E20" s="18">
        <f>E21+E22+E23</f>
        <v>3723</v>
      </c>
      <c r="F20" s="18">
        <f aca="true" t="shared" si="6" ref="F20:M20">F21+F22+F23</f>
        <v>29141</v>
      </c>
      <c r="G20" s="18">
        <f t="shared" si="6"/>
        <v>40108</v>
      </c>
      <c r="H20" s="18">
        <f t="shared" si="6"/>
        <v>37043</v>
      </c>
      <c r="I20" s="18">
        <f t="shared" si="6"/>
        <v>48263</v>
      </c>
      <c r="J20" s="18">
        <f t="shared" si="6"/>
        <v>28681</v>
      </c>
      <c r="K20" s="18">
        <f t="shared" si="6"/>
        <v>50400</v>
      </c>
      <c r="L20" s="18">
        <f t="shared" si="6"/>
        <v>14183</v>
      </c>
      <c r="M20" s="18">
        <f t="shared" si="6"/>
        <v>7592</v>
      </c>
      <c r="N20" s="12">
        <f aca="true" t="shared" si="7" ref="N20:N26">SUM(B20:M20)</f>
        <v>372908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27540</v>
      </c>
      <c r="C21" s="14">
        <v>16914</v>
      </c>
      <c r="D21" s="14">
        <v>19422</v>
      </c>
      <c r="E21" s="14">
        <v>2089</v>
      </c>
      <c r="F21" s="14">
        <v>16647</v>
      </c>
      <c r="G21" s="14">
        <v>22475</v>
      </c>
      <c r="H21" s="14">
        <v>22093</v>
      </c>
      <c r="I21" s="14">
        <v>27230</v>
      </c>
      <c r="J21" s="14">
        <v>15728</v>
      </c>
      <c r="K21" s="14">
        <v>26092</v>
      </c>
      <c r="L21" s="14">
        <v>7508</v>
      </c>
      <c r="M21" s="14">
        <v>3830</v>
      </c>
      <c r="N21" s="12">
        <f t="shared" si="7"/>
        <v>207568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21899</v>
      </c>
      <c r="C22" s="14">
        <v>10711</v>
      </c>
      <c r="D22" s="14">
        <v>15952</v>
      </c>
      <c r="E22" s="14">
        <v>1593</v>
      </c>
      <c r="F22" s="14">
        <v>12146</v>
      </c>
      <c r="G22" s="14">
        <v>17024</v>
      </c>
      <c r="H22" s="14">
        <v>14543</v>
      </c>
      <c r="I22" s="14">
        <v>20632</v>
      </c>
      <c r="J22" s="14">
        <v>12588</v>
      </c>
      <c r="K22" s="14">
        <v>23796</v>
      </c>
      <c r="L22" s="14">
        <v>6495</v>
      </c>
      <c r="M22" s="14">
        <v>3693</v>
      </c>
      <c r="N22" s="12">
        <f t="shared" si="7"/>
        <v>161072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547</v>
      </c>
      <c r="C23" s="14">
        <v>429</v>
      </c>
      <c r="D23" s="14">
        <v>360</v>
      </c>
      <c r="E23" s="14">
        <v>41</v>
      </c>
      <c r="F23" s="14">
        <v>348</v>
      </c>
      <c r="G23" s="14">
        <v>609</v>
      </c>
      <c r="H23" s="14">
        <v>407</v>
      </c>
      <c r="I23" s="14">
        <v>401</v>
      </c>
      <c r="J23" s="14">
        <v>365</v>
      </c>
      <c r="K23" s="14">
        <v>512</v>
      </c>
      <c r="L23" s="14">
        <v>180</v>
      </c>
      <c r="M23" s="14">
        <v>69</v>
      </c>
      <c r="N23" s="12">
        <f t="shared" si="7"/>
        <v>4268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76227</v>
      </c>
      <c r="C24" s="14">
        <f>C25+C26</f>
        <v>49729</v>
      </c>
      <c r="D24" s="14">
        <f>D25+D26</f>
        <v>58530</v>
      </c>
      <c r="E24" s="14">
        <f>E25+E26</f>
        <v>6378</v>
      </c>
      <c r="F24" s="14">
        <f aca="true" t="shared" si="8" ref="F24:M24">F25+F26</f>
        <v>50809</v>
      </c>
      <c r="G24" s="14">
        <f t="shared" si="8"/>
        <v>74408</v>
      </c>
      <c r="H24" s="14">
        <f t="shared" si="8"/>
        <v>60160</v>
      </c>
      <c r="I24" s="14">
        <f t="shared" si="8"/>
        <v>57813</v>
      </c>
      <c r="J24" s="14">
        <f t="shared" si="8"/>
        <v>44095</v>
      </c>
      <c r="K24" s="14">
        <f t="shared" si="8"/>
        <v>49027</v>
      </c>
      <c r="L24" s="14">
        <f t="shared" si="8"/>
        <v>13863</v>
      </c>
      <c r="M24" s="14">
        <f t="shared" si="8"/>
        <v>6691</v>
      </c>
      <c r="N24" s="12">
        <f t="shared" si="7"/>
        <v>547730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34715</v>
      </c>
      <c r="C25" s="14">
        <v>26811</v>
      </c>
      <c r="D25" s="14">
        <v>30800</v>
      </c>
      <c r="E25" s="14">
        <v>3572</v>
      </c>
      <c r="F25" s="14">
        <v>27004</v>
      </c>
      <c r="G25" s="14">
        <v>41812</v>
      </c>
      <c r="H25" s="14">
        <v>33980</v>
      </c>
      <c r="I25" s="14">
        <v>27143</v>
      </c>
      <c r="J25" s="14">
        <v>24128</v>
      </c>
      <c r="K25" s="14">
        <v>23577</v>
      </c>
      <c r="L25" s="14">
        <v>6853</v>
      </c>
      <c r="M25" s="14">
        <v>3000</v>
      </c>
      <c r="N25" s="12">
        <f t="shared" si="7"/>
        <v>283395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41512</v>
      </c>
      <c r="C26" s="14">
        <v>22918</v>
      </c>
      <c r="D26" s="14">
        <v>27730</v>
      </c>
      <c r="E26" s="14">
        <v>2806</v>
      </c>
      <c r="F26" s="14">
        <v>23805</v>
      </c>
      <c r="G26" s="14">
        <v>32596</v>
      </c>
      <c r="H26" s="14">
        <v>26180</v>
      </c>
      <c r="I26" s="14">
        <v>30670</v>
      </c>
      <c r="J26" s="14">
        <v>19967</v>
      </c>
      <c r="K26" s="14">
        <v>25450</v>
      </c>
      <c r="L26" s="14">
        <v>7010</v>
      </c>
      <c r="M26" s="14">
        <v>3691</v>
      </c>
      <c r="N26" s="12">
        <f t="shared" si="7"/>
        <v>264335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440509.4801244</v>
      </c>
      <c r="C36" s="61">
        <f aca="true" t="shared" si="11" ref="C36:M36">C37+C38+C39+C40</f>
        <v>275166.79658</v>
      </c>
      <c r="D36" s="61">
        <f t="shared" si="11"/>
        <v>330622.33854935004</v>
      </c>
      <c r="E36" s="61">
        <f t="shared" si="11"/>
        <v>44256.0016032</v>
      </c>
      <c r="F36" s="61">
        <f t="shared" si="11"/>
        <v>297768.6135621501</v>
      </c>
      <c r="G36" s="61">
        <f t="shared" si="11"/>
        <v>352522.53880000004</v>
      </c>
      <c r="H36" s="61">
        <f t="shared" si="11"/>
        <v>349588.60179999995</v>
      </c>
      <c r="I36" s="61">
        <f t="shared" si="11"/>
        <v>367906.6208846</v>
      </c>
      <c r="J36" s="61">
        <f t="shared" si="11"/>
        <v>291505.5463779</v>
      </c>
      <c r="K36" s="61">
        <f t="shared" si="11"/>
        <v>370452.94995711994</v>
      </c>
      <c r="L36" s="61">
        <f t="shared" si="11"/>
        <v>136520.31051326</v>
      </c>
      <c r="M36" s="61">
        <f t="shared" si="11"/>
        <v>72741.05479231999</v>
      </c>
      <c r="N36" s="61">
        <f>N37+N38+N39+N40</f>
        <v>3329560.8535443004</v>
      </c>
    </row>
    <row r="37" spans="1:14" ht="18.75" customHeight="1">
      <c r="A37" s="58" t="s">
        <v>55</v>
      </c>
      <c r="B37" s="55">
        <f aca="true" t="shared" si="12" ref="B37:M37">B29*B7</f>
        <v>438591.288</v>
      </c>
      <c r="C37" s="55">
        <f t="shared" si="12"/>
        <v>273593.424</v>
      </c>
      <c r="D37" s="55">
        <f t="shared" si="12"/>
        <v>319381.2076</v>
      </c>
      <c r="E37" s="55">
        <f t="shared" si="12"/>
        <v>43718.6948</v>
      </c>
      <c r="F37" s="55">
        <f t="shared" si="12"/>
        <v>296496.83700000006</v>
      </c>
      <c r="G37" s="55">
        <f t="shared" si="12"/>
        <v>350925.37100000004</v>
      </c>
      <c r="H37" s="55">
        <f t="shared" si="12"/>
        <v>347681.133</v>
      </c>
      <c r="I37" s="55">
        <f t="shared" si="12"/>
        <v>366445.8812</v>
      </c>
      <c r="J37" s="55">
        <f t="shared" si="12"/>
        <v>290241.56070000003</v>
      </c>
      <c r="K37" s="55">
        <f t="shared" si="12"/>
        <v>368966.45279999997</v>
      </c>
      <c r="L37" s="55">
        <f t="shared" si="12"/>
        <v>135656.4998</v>
      </c>
      <c r="M37" s="55">
        <f t="shared" si="12"/>
        <v>72242.0021</v>
      </c>
      <c r="N37" s="57">
        <f>SUM(B37:M37)</f>
        <v>3303940.3520000004</v>
      </c>
    </row>
    <row r="38" spans="1:14" ht="18.75" customHeight="1">
      <c r="A38" s="58" t="s">
        <v>56</v>
      </c>
      <c r="B38" s="55">
        <f aca="true" t="shared" si="13" ref="B38:M38">B30*B7</f>
        <v>-1338.8878756</v>
      </c>
      <c r="C38" s="55">
        <f t="shared" si="13"/>
        <v>-819.14742</v>
      </c>
      <c r="D38" s="55">
        <f t="shared" si="13"/>
        <v>-976.71905065</v>
      </c>
      <c r="E38" s="55">
        <f t="shared" si="13"/>
        <v>-108.9731968</v>
      </c>
      <c r="F38" s="55">
        <f t="shared" si="13"/>
        <v>-889.6234378500001</v>
      </c>
      <c r="G38" s="55">
        <f t="shared" si="13"/>
        <v>-1064.9922000000001</v>
      </c>
      <c r="H38" s="55">
        <f t="shared" si="13"/>
        <v>-990.0912</v>
      </c>
      <c r="I38" s="55">
        <f t="shared" si="13"/>
        <v>-1085.8603154</v>
      </c>
      <c r="J38" s="55">
        <f t="shared" si="13"/>
        <v>-854.6143221</v>
      </c>
      <c r="K38" s="55">
        <f t="shared" si="13"/>
        <v>-1115.74284288</v>
      </c>
      <c r="L38" s="55">
        <f t="shared" si="13"/>
        <v>-407.34928673999997</v>
      </c>
      <c r="M38" s="55">
        <f t="shared" si="13"/>
        <v>-219.98730768000001</v>
      </c>
      <c r="N38" s="25">
        <f>SUM(B38:M38)</f>
        <v>-9871.988455699999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10056.45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-48685.6</v>
      </c>
      <c r="C42" s="25">
        <f aca="true" t="shared" si="15" ref="C42:M42">+C43+C46+C54+C55</f>
        <v>-42457.4</v>
      </c>
      <c r="D42" s="25">
        <f t="shared" si="15"/>
        <v>-41412.4</v>
      </c>
      <c r="E42" s="25">
        <f t="shared" si="15"/>
        <v>-2681.2</v>
      </c>
      <c r="F42" s="25">
        <f t="shared" si="15"/>
        <v>-29085.2</v>
      </c>
      <c r="G42" s="25">
        <f t="shared" si="15"/>
        <v>-54936.6</v>
      </c>
      <c r="H42" s="25">
        <f t="shared" si="15"/>
        <v>-57484.8</v>
      </c>
      <c r="I42" s="25">
        <f t="shared" si="15"/>
        <v>-33793.4</v>
      </c>
      <c r="J42" s="25">
        <f t="shared" si="15"/>
        <v>-38513</v>
      </c>
      <c r="K42" s="25">
        <f t="shared" si="15"/>
        <v>-34386.2</v>
      </c>
      <c r="L42" s="25">
        <f t="shared" si="15"/>
        <v>-16218.4</v>
      </c>
      <c r="M42" s="25">
        <f t="shared" si="15"/>
        <v>-8348.6</v>
      </c>
      <c r="N42" s="25">
        <f>+N43+N46+N54+N55</f>
        <v>-408002.80000000005</v>
      </c>
    </row>
    <row r="43" spans="1:14" ht="18.75" customHeight="1">
      <c r="A43" s="17" t="s">
        <v>60</v>
      </c>
      <c r="B43" s="26">
        <f>B44+B45</f>
        <v>-48685.6</v>
      </c>
      <c r="C43" s="26">
        <f>C44+C45</f>
        <v>-42457.4</v>
      </c>
      <c r="D43" s="26">
        <f>D44+D45</f>
        <v>-41412.4</v>
      </c>
      <c r="E43" s="26">
        <f>E44+E45</f>
        <v>-2181.2</v>
      </c>
      <c r="F43" s="26">
        <f aca="true" t="shared" si="16" ref="F43:M43">F44+F45</f>
        <v>-29085.2</v>
      </c>
      <c r="G43" s="26">
        <f t="shared" si="16"/>
        <v>-54936.6</v>
      </c>
      <c r="H43" s="26">
        <f t="shared" si="16"/>
        <v>-56984.8</v>
      </c>
      <c r="I43" s="26">
        <f t="shared" si="16"/>
        <v>-33793.4</v>
      </c>
      <c r="J43" s="26">
        <f t="shared" si="16"/>
        <v>-38513</v>
      </c>
      <c r="K43" s="26">
        <f t="shared" si="16"/>
        <v>-34386.2</v>
      </c>
      <c r="L43" s="26">
        <f t="shared" si="16"/>
        <v>-16218.4</v>
      </c>
      <c r="M43" s="26">
        <f t="shared" si="16"/>
        <v>-8348.6</v>
      </c>
      <c r="N43" s="25">
        <f aca="true" t="shared" si="17" ref="N43:N55">SUM(B43:M43)</f>
        <v>-407002.80000000005</v>
      </c>
    </row>
    <row r="44" spans="1:25" ht="18.75" customHeight="1">
      <c r="A44" s="13" t="s">
        <v>61</v>
      </c>
      <c r="B44" s="20">
        <f>ROUND(-B9*$D$3,2)</f>
        <v>-48685.6</v>
      </c>
      <c r="C44" s="20">
        <f>ROUND(-C9*$D$3,2)</f>
        <v>-42457.4</v>
      </c>
      <c r="D44" s="20">
        <f>ROUND(-D9*$D$3,2)</f>
        <v>-41412.4</v>
      </c>
      <c r="E44" s="20">
        <f>ROUND(-E9*$D$3,2)</f>
        <v>-2181.2</v>
      </c>
      <c r="F44" s="20">
        <f aca="true" t="shared" si="18" ref="F44:M44">ROUND(-F9*$D$3,2)</f>
        <v>-29085.2</v>
      </c>
      <c r="G44" s="20">
        <f t="shared" si="18"/>
        <v>-54936.6</v>
      </c>
      <c r="H44" s="20">
        <f t="shared" si="18"/>
        <v>-56984.8</v>
      </c>
      <c r="I44" s="20">
        <f t="shared" si="18"/>
        <v>-33793.4</v>
      </c>
      <c r="J44" s="20">
        <f t="shared" si="18"/>
        <v>-38513</v>
      </c>
      <c r="K44" s="20">
        <f t="shared" si="18"/>
        <v>-34386.2</v>
      </c>
      <c r="L44" s="20">
        <f t="shared" si="18"/>
        <v>-16218.4</v>
      </c>
      <c r="M44" s="20">
        <f t="shared" si="18"/>
        <v>-8348.6</v>
      </c>
      <c r="N44" s="47">
        <f t="shared" si="17"/>
        <v>-407002.80000000005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391823.8801244</v>
      </c>
      <c r="C57" s="29">
        <f t="shared" si="21"/>
        <v>232709.39658000003</v>
      </c>
      <c r="D57" s="29">
        <f t="shared" si="21"/>
        <v>289209.93854935</v>
      </c>
      <c r="E57" s="29">
        <f t="shared" si="21"/>
        <v>41574.8016032</v>
      </c>
      <c r="F57" s="29">
        <f t="shared" si="21"/>
        <v>268683.4135621501</v>
      </c>
      <c r="G57" s="29">
        <f t="shared" si="21"/>
        <v>297585.93880000006</v>
      </c>
      <c r="H57" s="29">
        <f t="shared" si="21"/>
        <v>292103.80179999996</v>
      </c>
      <c r="I57" s="29">
        <f t="shared" si="21"/>
        <v>334113.22088459996</v>
      </c>
      <c r="J57" s="29">
        <f t="shared" si="21"/>
        <v>252992.5463779</v>
      </c>
      <c r="K57" s="29">
        <f t="shared" si="21"/>
        <v>336066.74995711993</v>
      </c>
      <c r="L57" s="29">
        <f t="shared" si="21"/>
        <v>120301.91051326</v>
      </c>
      <c r="M57" s="29">
        <f t="shared" si="21"/>
        <v>64392.45479231999</v>
      </c>
      <c r="N57" s="29">
        <f>SUM(B57:M57)</f>
        <v>2921558.0535443</v>
      </c>
      <c r="O57"/>
      <c r="P57" s="73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391823.88</v>
      </c>
      <c r="C60" s="36">
        <f aca="true" t="shared" si="22" ref="C60:M60">SUM(C61:C74)</f>
        <v>232709.39</v>
      </c>
      <c r="D60" s="36">
        <f t="shared" si="22"/>
        <v>289209.94</v>
      </c>
      <c r="E60" s="36">
        <f t="shared" si="22"/>
        <v>41574.8</v>
      </c>
      <c r="F60" s="36">
        <f t="shared" si="22"/>
        <v>268683.42</v>
      </c>
      <c r="G60" s="36">
        <f t="shared" si="22"/>
        <v>297585.94</v>
      </c>
      <c r="H60" s="36">
        <f t="shared" si="22"/>
        <v>292103.8</v>
      </c>
      <c r="I60" s="36">
        <f t="shared" si="22"/>
        <v>334113.22</v>
      </c>
      <c r="J60" s="36">
        <f t="shared" si="22"/>
        <v>252992.55</v>
      </c>
      <c r="K60" s="36">
        <f t="shared" si="22"/>
        <v>336066.75</v>
      </c>
      <c r="L60" s="36">
        <f t="shared" si="22"/>
        <v>120301.91</v>
      </c>
      <c r="M60" s="36">
        <f t="shared" si="22"/>
        <v>64392.45</v>
      </c>
      <c r="N60" s="29">
        <f>SUM(N61:N74)</f>
        <v>2921558.05</v>
      </c>
    </row>
    <row r="61" spans="1:15" ht="18.75" customHeight="1">
      <c r="A61" s="17" t="s">
        <v>75</v>
      </c>
      <c r="B61" s="36">
        <v>73632.14</v>
      </c>
      <c r="C61" s="36">
        <v>68284.46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141916.6</v>
      </c>
      <c r="O61"/>
    </row>
    <row r="62" spans="1:15" ht="18.75" customHeight="1">
      <c r="A62" s="17" t="s">
        <v>76</v>
      </c>
      <c r="B62" s="36">
        <v>318191.74</v>
      </c>
      <c r="C62" s="36">
        <v>164424.93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482616.67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289209.94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289209.94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41574.8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41574.8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268683.42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268683.42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297585.94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297585.94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236977.76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236977.76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55126.04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55126.04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334113.22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334113.22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252992.55</v>
      </c>
      <c r="K70" s="35">
        <v>0</v>
      </c>
      <c r="L70" s="35">
        <v>0</v>
      </c>
      <c r="M70" s="35">
        <v>0</v>
      </c>
      <c r="N70" s="29">
        <f t="shared" si="23"/>
        <v>252992.55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336066.75</v>
      </c>
      <c r="L71" s="35">
        <v>0</v>
      </c>
      <c r="M71" s="62"/>
      <c r="N71" s="26">
        <f t="shared" si="23"/>
        <v>336066.75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120301.91</v>
      </c>
      <c r="M72" s="35">
        <v>0</v>
      </c>
      <c r="N72" s="29">
        <f t="shared" si="23"/>
        <v>120301.91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64392.45</v>
      </c>
      <c r="N73" s="26">
        <f t="shared" si="23"/>
        <v>64392.45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2.298854703674212</v>
      </c>
      <c r="C78" s="45">
        <v>2.2479069049689966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1.9874046901246574</v>
      </c>
      <c r="C79" s="45">
        <v>1.876934381585658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1.8215316389810043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2.5510722621166706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2.1280891173155956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1.688148465200027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1.9848962952019136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1.946092077779701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1.9272519782112867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2.171314952946303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2.0752271553571746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2.4695255329629897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2.4209090688694377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2017-06-01T20:44:36Z</dcterms:modified>
  <cp:category/>
  <cp:version/>
  <cp:contentType/>
  <cp:contentStatus/>
</cp:coreProperties>
</file>