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<sst xmlns="http://schemas.openxmlformats.org/spreadsheetml/2006/main" count="105" uniqueCount="103">
  <si>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</si>
  <si>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</si>
  <si>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</si>
  <si>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</si>
  <si>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</si>
  <si>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</si>
  <si>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</si>
  <si>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</si>
  <si>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</si>
  <si>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</si>
  <si>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</si>
  <si>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</si>
  <si>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</si>
  <si>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</si>
  <si>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</si>
  <si>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</si>
  <si>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</si>
  <si>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</si>
  <si>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</si>
  <si>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</si>
  <si>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</si>
  <si>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</si>
  <si>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</si>
  <si>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</si>
  <si>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</si>
  <si>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</si>
  <si>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</si>
  <si>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</si>
  <si>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</si>
  <si>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</si>
  <si>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</si>
  <si>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</si>
  <si>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</si>
  <si>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</si>
  <si>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</si>
  <si>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</si>
  <si>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</si>
  <si>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</si>
  <si>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</si>
  <si>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</si>
  <si>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</si>
  <si>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</si>
  <si>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</si>
  <si>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</si>
  <si>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</si>
  <si>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</si>
  <si>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</si>
  <si>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</si>
  <si>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</si>
  <si>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</si>
  <si>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</si>
  <si>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</si>
  <si>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</si>
  <si>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</si>
  <si>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</si>
  <si>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</si>
  <si>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</si>
  <si>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</si>
  <si>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</si>
  <si>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</si>
  <si>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</si>
  <si>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</si>
  <si>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</si>
  <si>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</si>
  <si>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</si>
  <si>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</si>
  <si>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</si>
  <si>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</si>
  <si>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</si>
  <si>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</si>
  <si>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</si>
  <si>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</si>
  <si>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</si>
  <si>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</si>
  <si>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</si>
  <si>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</si>
  <si>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</si>
  <si>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</si>
  <si>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</si>
  <si>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</si>
  <si>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</si>
  <si>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</si>
  <si>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</si>
  <si>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</si>
  <si>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</si>
  <si>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</si>
  <si>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</si>
  <si>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</si>
  <si>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</si>
  <si>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</si>
  <si>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</si>
  <si>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</si>
  <si>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</si>
  <si>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</si>
  <si>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</si>
  <si>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</si>
  <si>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</si>
  <si>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</si>
  <si>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</si>
  <si>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</si>
  <si>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</si>
  <si>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</si>
  <si>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27/05/17 - VENCIMENTO 02/06/17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</si>
</sst>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360848</v>
      </c>
      <c r="C7" s="10">
        <f>C8+C20+C24</f>
        <v>250451</v>
      </c>
      <c r="D7" s="10">
        <f>D8+D20+D24</f>
        <v>297335</v>
      </c>
      <c r="E7" s="10">
        <f>E8+E20+E24</f>
        <v>37129</v>
      </c>
      <c r="F7" s="10">
        <f aca="true" t="shared" si="0" ref="F7:M7">F8+F20+F24</f>
        <v>231099</v>
      </c>
      <c r="G7" s="10">
        <f t="shared" si="0"/>
        <v>362015</v>
      </c>
      <c r="H7" s="10">
        <f t="shared" si="0"/>
        <v>329557</v>
      </c>
      <c r="I7" s="10">
        <f t="shared" si="0"/>
        <v>312143</v>
      </c>
      <c r="J7" s="10">
        <f t="shared" si="0"/>
        <v>222548</v>
      </c>
      <c r="K7" s="10">
        <f t="shared" si="0"/>
        <v>288636</v>
      </c>
      <c r="L7" s="10">
        <f t="shared" si="0"/>
        <v>101562</v>
      </c>
      <c r="M7" s="10">
        <f t="shared" si="0"/>
        <v>55198</v>
      </c>
      <c r="N7" s="10">
        <f>+N8+N20+N24</f>
        <v>2848521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155231</v>
      </c>
      <c r="C8" s="12">
        <f>+C9+C12+C16</f>
        <v>116455</v>
      </c>
      <c r="D8" s="12">
        <f>+D9+D12+D16</f>
        <v>146762</v>
      </c>
      <c r="E8" s="12">
        <f>+E9+E12+E16</f>
        <v>16565</v>
      </c>
      <c r="F8" s="12">
        <f aca="true" t="shared" si="1" ref="F8:M8">+F9+F12+F16</f>
        <v>104630</v>
      </c>
      <c r="G8" s="12">
        <f t="shared" si="1"/>
        <v>169104</v>
      </c>
      <c r="H8" s="12">
        <f t="shared" si="1"/>
        <v>153388</v>
      </c>
      <c r="I8" s="12">
        <f t="shared" si="1"/>
        <v>145141</v>
      </c>
      <c r="J8" s="12">
        <f t="shared" si="1"/>
        <v>106198</v>
      </c>
      <c r="K8" s="12">
        <f t="shared" si="1"/>
        <v>132917</v>
      </c>
      <c r="L8" s="12">
        <f t="shared" si="1"/>
        <v>52221</v>
      </c>
      <c r="M8" s="12">
        <f t="shared" si="1"/>
        <v>29872</v>
      </c>
      <c r="N8" s="12">
        <f>SUM(B8:M8)</f>
        <v>1328484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17791</v>
      </c>
      <c r="C9" s="14">
        <v>17865</v>
      </c>
      <c r="D9" s="14">
        <v>14773</v>
      </c>
      <c r="E9" s="14">
        <v>1127</v>
      </c>
      <c r="F9" s="14">
        <v>10808</v>
      </c>
      <c r="G9" s="14">
        <v>20439</v>
      </c>
      <c r="H9" s="14">
        <v>23712</v>
      </c>
      <c r="I9" s="14">
        <v>11991</v>
      </c>
      <c r="J9" s="14">
        <v>14595</v>
      </c>
      <c r="K9" s="14">
        <v>12612</v>
      </c>
      <c r="L9" s="14">
        <v>6960</v>
      </c>
      <c r="M9" s="14">
        <v>4059</v>
      </c>
      <c r="N9" s="12">
        <f aca="true" t="shared" si="2" ref="N9:N19">SUM(B9:M9)</f>
        <v>156732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17791</v>
      </c>
      <c r="C10" s="14">
        <f>+C9-C11</f>
        <v>17865</v>
      </c>
      <c r="D10" s="14">
        <f>+D9-D11</f>
        <v>14773</v>
      </c>
      <c r="E10" s="14">
        <f>+E9-E11</f>
        <v>1127</v>
      </c>
      <c r="F10" s="14">
        <f aca="true" t="shared" si="3" ref="F10:M10">+F9-F11</f>
        <v>10808</v>
      </c>
      <c r="G10" s="14">
        <f t="shared" si="3"/>
        <v>20439</v>
      </c>
      <c r="H10" s="14">
        <f t="shared" si="3"/>
        <v>23712</v>
      </c>
      <c r="I10" s="14">
        <f t="shared" si="3"/>
        <v>11991</v>
      </c>
      <c r="J10" s="14">
        <f t="shared" si="3"/>
        <v>14595</v>
      </c>
      <c r="K10" s="14">
        <f t="shared" si="3"/>
        <v>12612</v>
      </c>
      <c r="L10" s="14">
        <f t="shared" si="3"/>
        <v>6960</v>
      </c>
      <c r="M10" s="14">
        <f t="shared" si="3"/>
        <v>4059</v>
      </c>
      <c r="N10" s="12">
        <f t="shared" si="2"/>
        <v>156732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124508</v>
      </c>
      <c r="C12" s="14">
        <f>C13+C14+C15</f>
        <v>89781</v>
      </c>
      <c r="D12" s="14">
        <f>D13+D14+D15</f>
        <v>121318</v>
      </c>
      <c r="E12" s="14">
        <f>E13+E14+E15</f>
        <v>14205</v>
      </c>
      <c r="F12" s="14">
        <f aca="true" t="shared" si="4" ref="F12:M12">F13+F14+F15</f>
        <v>85654</v>
      </c>
      <c r="G12" s="14">
        <f t="shared" si="4"/>
        <v>134794</v>
      </c>
      <c r="H12" s="14">
        <f t="shared" si="4"/>
        <v>118005</v>
      </c>
      <c r="I12" s="14">
        <f t="shared" si="4"/>
        <v>120781</v>
      </c>
      <c r="J12" s="14">
        <f t="shared" si="4"/>
        <v>82711</v>
      </c>
      <c r="K12" s="14">
        <f t="shared" si="4"/>
        <v>107682</v>
      </c>
      <c r="L12" s="14">
        <f t="shared" si="4"/>
        <v>41353</v>
      </c>
      <c r="M12" s="14">
        <f t="shared" si="4"/>
        <v>23884</v>
      </c>
      <c r="N12" s="12">
        <f t="shared" si="2"/>
        <v>1064676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62257</v>
      </c>
      <c r="C13" s="14">
        <v>46928</v>
      </c>
      <c r="D13" s="14">
        <v>60392</v>
      </c>
      <c r="E13" s="14">
        <v>7250</v>
      </c>
      <c r="F13" s="14">
        <v>42697</v>
      </c>
      <c r="G13" s="14">
        <v>67822</v>
      </c>
      <c r="H13" s="14">
        <v>61743</v>
      </c>
      <c r="I13" s="14">
        <v>62078</v>
      </c>
      <c r="J13" s="14">
        <v>40931</v>
      </c>
      <c r="K13" s="14">
        <v>52306</v>
      </c>
      <c r="L13" s="14">
        <v>19296</v>
      </c>
      <c r="M13" s="14">
        <v>11045</v>
      </c>
      <c r="N13" s="12">
        <f t="shared" si="2"/>
        <v>534745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59850</v>
      </c>
      <c r="C14" s="14">
        <v>40205</v>
      </c>
      <c r="D14" s="14">
        <v>59214</v>
      </c>
      <c r="E14" s="14">
        <v>6610</v>
      </c>
      <c r="F14" s="14">
        <v>41001</v>
      </c>
      <c r="G14" s="14">
        <v>62911</v>
      </c>
      <c r="H14" s="14">
        <v>53538</v>
      </c>
      <c r="I14" s="14">
        <v>56965</v>
      </c>
      <c r="J14" s="14">
        <v>39958</v>
      </c>
      <c r="K14" s="14">
        <v>53593</v>
      </c>
      <c r="L14" s="14">
        <v>21128</v>
      </c>
      <c r="M14" s="14">
        <v>12418</v>
      </c>
      <c r="N14" s="12">
        <f t="shared" si="2"/>
        <v>507391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2401</v>
      </c>
      <c r="C15" s="14">
        <v>2648</v>
      </c>
      <c r="D15" s="14">
        <v>1712</v>
      </c>
      <c r="E15" s="14">
        <v>345</v>
      </c>
      <c r="F15" s="14">
        <v>1956</v>
      </c>
      <c r="G15" s="14">
        <v>4061</v>
      </c>
      <c r="H15" s="14">
        <v>2724</v>
      </c>
      <c r="I15" s="14">
        <v>1738</v>
      </c>
      <c r="J15" s="14">
        <v>1822</v>
      </c>
      <c r="K15" s="14">
        <v>1783</v>
      </c>
      <c r="L15" s="14">
        <v>929</v>
      </c>
      <c r="M15" s="14">
        <v>421</v>
      </c>
      <c r="N15" s="12">
        <f t="shared" si="2"/>
        <v>22540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12932</v>
      </c>
      <c r="C16" s="14">
        <f>C17+C18+C19</f>
        <v>8809</v>
      </c>
      <c r="D16" s="14">
        <f>D17+D18+D19</f>
        <v>10671</v>
      </c>
      <c r="E16" s="14">
        <f>E17+E18+E19</f>
        <v>1233</v>
      </c>
      <c r="F16" s="14">
        <f aca="true" t="shared" si="5" ref="F16:M16">F17+F18+F19</f>
        <v>8168</v>
      </c>
      <c r="G16" s="14">
        <f t="shared" si="5"/>
        <v>13871</v>
      </c>
      <c r="H16" s="14">
        <f t="shared" si="5"/>
        <v>11671</v>
      </c>
      <c r="I16" s="14">
        <f t="shared" si="5"/>
        <v>12369</v>
      </c>
      <c r="J16" s="14">
        <f t="shared" si="5"/>
        <v>8892</v>
      </c>
      <c r="K16" s="14">
        <f t="shared" si="5"/>
        <v>12623</v>
      </c>
      <c r="L16" s="14">
        <f t="shared" si="5"/>
        <v>3908</v>
      </c>
      <c r="M16" s="14">
        <f t="shared" si="5"/>
        <v>1929</v>
      </c>
      <c r="N16" s="12">
        <f t="shared" si="2"/>
        <v>107076</v>
      </c>
    </row>
    <row r="17" spans="1:25" ht="18.75" customHeight="1">
      <c r="A17" s="15" t="s">
        <v>16</v>
      </c>
      <c r="B17" s="14">
        <v>10612</v>
      </c>
      <c r="C17" s="14">
        <v>7315</v>
      </c>
      <c r="D17" s="14">
        <v>8461</v>
      </c>
      <c r="E17" s="14">
        <v>984</v>
      </c>
      <c r="F17" s="14">
        <v>6722</v>
      </c>
      <c r="G17" s="14">
        <v>11527</v>
      </c>
      <c r="H17" s="14">
        <v>9574</v>
      </c>
      <c r="I17" s="14">
        <v>10325</v>
      </c>
      <c r="J17" s="14">
        <v>7030</v>
      </c>
      <c r="K17" s="14">
        <v>10120</v>
      </c>
      <c r="L17" s="14">
        <v>3036</v>
      </c>
      <c r="M17" s="14">
        <v>1447</v>
      </c>
      <c r="N17" s="12">
        <f t="shared" si="2"/>
        <v>87153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2313</v>
      </c>
      <c r="C18" s="14">
        <v>1487</v>
      </c>
      <c r="D18" s="14">
        <v>2201</v>
      </c>
      <c r="E18" s="14">
        <v>244</v>
      </c>
      <c r="F18" s="14">
        <v>1436</v>
      </c>
      <c r="G18" s="14">
        <v>2334</v>
      </c>
      <c r="H18" s="14">
        <v>2084</v>
      </c>
      <c r="I18" s="14">
        <v>2038</v>
      </c>
      <c r="J18" s="14">
        <v>1855</v>
      </c>
      <c r="K18" s="14">
        <v>2486</v>
      </c>
      <c r="L18" s="14">
        <v>870</v>
      </c>
      <c r="M18" s="14">
        <v>480</v>
      </c>
      <c r="N18" s="12">
        <f t="shared" si="2"/>
        <v>19828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</v>
      </c>
      <c r="C19" s="14">
        <v>7</v>
      </c>
      <c r="D19" s="14">
        <v>9</v>
      </c>
      <c r="E19" s="14">
        <v>5</v>
      </c>
      <c r="F19" s="14">
        <v>10</v>
      </c>
      <c r="G19" s="14">
        <v>10</v>
      </c>
      <c r="H19" s="14">
        <v>13</v>
      </c>
      <c r="I19" s="14">
        <v>6</v>
      </c>
      <c r="J19" s="14">
        <v>7</v>
      </c>
      <c r="K19" s="14">
        <v>17</v>
      </c>
      <c r="L19" s="14">
        <v>2</v>
      </c>
      <c r="M19" s="14">
        <v>2</v>
      </c>
      <c r="N19" s="12">
        <f t="shared" si="2"/>
        <v>95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86761</v>
      </c>
      <c r="C20" s="18">
        <f>C21+C22+C23</f>
        <v>52245</v>
      </c>
      <c r="D20" s="18">
        <f>D21+D22+D23</f>
        <v>60076</v>
      </c>
      <c r="E20" s="18">
        <f>E21+E22+E23</f>
        <v>7598</v>
      </c>
      <c r="F20" s="18">
        <f aca="true" t="shared" si="6" ref="F20:M20">F21+F22+F23</f>
        <v>47419</v>
      </c>
      <c r="G20" s="18">
        <f t="shared" si="6"/>
        <v>73096</v>
      </c>
      <c r="H20" s="18">
        <f t="shared" si="6"/>
        <v>73463</v>
      </c>
      <c r="I20" s="18">
        <f t="shared" si="6"/>
        <v>76202</v>
      </c>
      <c r="J20" s="18">
        <f t="shared" si="6"/>
        <v>48358</v>
      </c>
      <c r="K20" s="18">
        <f t="shared" si="6"/>
        <v>79226</v>
      </c>
      <c r="L20" s="18">
        <f t="shared" si="6"/>
        <v>25495</v>
      </c>
      <c r="M20" s="18">
        <f t="shared" si="6"/>
        <v>13657</v>
      </c>
      <c r="N20" s="12">
        <f aca="true" t="shared" si="7" ref="N20:N26">SUM(B20:M20)</f>
        <v>643596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46079</v>
      </c>
      <c r="C21" s="14">
        <v>30244</v>
      </c>
      <c r="D21" s="14">
        <v>31991</v>
      </c>
      <c r="E21" s="14">
        <v>4192</v>
      </c>
      <c r="F21" s="14">
        <v>25602</v>
      </c>
      <c r="G21" s="14">
        <v>39485</v>
      </c>
      <c r="H21" s="14">
        <v>42251</v>
      </c>
      <c r="I21" s="14">
        <v>41932</v>
      </c>
      <c r="J21" s="14">
        <v>25845</v>
      </c>
      <c r="K21" s="14">
        <v>40823</v>
      </c>
      <c r="L21" s="14">
        <v>13082</v>
      </c>
      <c r="M21" s="14">
        <v>6849</v>
      </c>
      <c r="N21" s="12">
        <f t="shared" si="7"/>
        <v>348375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39433</v>
      </c>
      <c r="C22" s="14">
        <v>21049</v>
      </c>
      <c r="D22" s="14">
        <v>27454</v>
      </c>
      <c r="E22" s="14">
        <v>3273</v>
      </c>
      <c r="F22" s="14">
        <v>21093</v>
      </c>
      <c r="G22" s="14">
        <v>32227</v>
      </c>
      <c r="H22" s="14">
        <v>30177</v>
      </c>
      <c r="I22" s="14">
        <v>33474</v>
      </c>
      <c r="J22" s="14">
        <v>21776</v>
      </c>
      <c r="K22" s="14">
        <v>37493</v>
      </c>
      <c r="L22" s="14">
        <v>12016</v>
      </c>
      <c r="M22" s="14">
        <v>6623</v>
      </c>
      <c r="N22" s="12">
        <f t="shared" si="7"/>
        <v>286088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1249</v>
      </c>
      <c r="C23" s="14">
        <v>952</v>
      </c>
      <c r="D23" s="14">
        <v>631</v>
      </c>
      <c r="E23" s="14">
        <v>133</v>
      </c>
      <c r="F23" s="14">
        <v>724</v>
      </c>
      <c r="G23" s="14">
        <v>1384</v>
      </c>
      <c r="H23" s="14">
        <v>1035</v>
      </c>
      <c r="I23" s="14">
        <v>796</v>
      </c>
      <c r="J23" s="14">
        <v>737</v>
      </c>
      <c r="K23" s="14">
        <v>910</v>
      </c>
      <c r="L23" s="14">
        <v>397</v>
      </c>
      <c r="M23" s="14">
        <v>185</v>
      </c>
      <c r="N23" s="12">
        <f t="shared" si="7"/>
        <v>9133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118856</v>
      </c>
      <c r="C24" s="14">
        <f>C25+C26</f>
        <v>81751</v>
      </c>
      <c r="D24" s="14">
        <f>D25+D26</f>
        <v>90497</v>
      </c>
      <c r="E24" s="14">
        <f>E25+E26</f>
        <v>12966</v>
      </c>
      <c r="F24" s="14">
        <f aca="true" t="shared" si="8" ref="F24:M24">F25+F26</f>
        <v>79050</v>
      </c>
      <c r="G24" s="14">
        <f t="shared" si="8"/>
        <v>119815</v>
      </c>
      <c r="H24" s="14">
        <f t="shared" si="8"/>
        <v>102706</v>
      </c>
      <c r="I24" s="14">
        <f t="shared" si="8"/>
        <v>90800</v>
      </c>
      <c r="J24" s="14">
        <f t="shared" si="8"/>
        <v>67992</v>
      </c>
      <c r="K24" s="14">
        <f t="shared" si="8"/>
        <v>76493</v>
      </c>
      <c r="L24" s="14">
        <f t="shared" si="8"/>
        <v>23846</v>
      </c>
      <c r="M24" s="14">
        <f t="shared" si="8"/>
        <v>11669</v>
      </c>
      <c r="N24" s="12">
        <f t="shared" si="7"/>
        <v>876441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50467</v>
      </c>
      <c r="C25" s="14">
        <v>40209</v>
      </c>
      <c r="D25" s="14">
        <v>43362</v>
      </c>
      <c r="E25" s="14">
        <v>6849</v>
      </c>
      <c r="F25" s="14">
        <v>37662</v>
      </c>
      <c r="G25" s="14">
        <v>60593</v>
      </c>
      <c r="H25" s="14">
        <v>53720</v>
      </c>
      <c r="I25" s="14">
        <v>39008</v>
      </c>
      <c r="J25" s="14">
        <v>33517</v>
      </c>
      <c r="K25" s="14">
        <v>32965</v>
      </c>
      <c r="L25" s="14">
        <v>10779</v>
      </c>
      <c r="M25" s="14">
        <v>4932</v>
      </c>
      <c r="N25" s="12">
        <f t="shared" si="7"/>
        <v>414063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68389</v>
      </c>
      <c r="C26" s="14">
        <v>41542</v>
      </c>
      <c r="D26" s="14">
        <v>47135</v>
      </c>
      <c r="E26" s="14">
        <v>6117</v>
      </c>
      <c r="F26" s="14">
        <v>41388</v>
      </c>
      <c r="G26" s="14">
        <v>59222</v>
      </c>
      <c r="H26" s="14">
        <v>48986</v>
      </c>
      <c r="I26" s="14">
        <v>51792</v>
      </c>
      <c r="J26" s="14">
        <v>34475</v>
      </c>
      <c r="K26" s="14">
        <v>43528</v>
      </c>
      <c r="L26" s="14">
        <v>13067</v>
      </c>
      <c r="M26" s="14">
        <v>6737</v>
      </c>
      <c r="N26" s="12">
        <f t="shared" si="7"/>
        <v>462378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733254.5542300799</v>
      </c>
      <c r="C36" s="61">
        <f aca="true" t="shared" si="11" ref="C36:M36">C37+C38+C39+C40</f>
        <v>491906.6382555</v>
      </c>
      <c r="D36" s="61">
        <f t="shared" si="11"/>
        <v>550171.21361675</v>
      </c>
      <c r="E36" s="61">
        <f t="shared" si="11"/>
        <v>93981.84337359999</v>
      </c>
      <c r="F36" s="61">
        <f t="shared" si="11"/>
        <v>490390.8651129501</v>
      </c>
      <c r="G36" s="61">
        <f t="shared" si="11"/>
        <v>609182.091</v>
      </c>
      <c r="H36" s="61">
        <f t="shared" si="11"/>
        <v>649125.8813</v>
      </c>
      <c r="I36" s="61">
        <f t="shared" si="11"/>
        <v>599960.7709874</v>
      </c>
      <c r="J36" s="61">
        <f t="shared" si="11"/>
        <v>481828.4473964</v>
      </c>
      <c r="K36" s="61">
        <f t="shared" si="11"/>
        <v>597379.94412736</v>
      </c>
      <c r="L36" s="61">
        <f t="shared" si="11"/>
        <v>249745.78509366</v>
      </c>
      <c r="M36" s="61">
        <f t="shared" si="11"/>
        <v>133027.46255488</v>
      </c>
      <c r="N36" s="61">
        <f>N37+N38+N39+N40</f>
        <v>5679955.49704858</v>
      </c>
    </row>
    <row r="37" spans="1:14" ht="18.75" customHeight="1">
      <c r="A37" s="58" t="s">
        <v>55</v>
      </c>
      <c r="B37" s="55">
        <f aca="true" t="shared" si="12" ref="B37:M37">B29*B7</f>
        <v>732232.7616</v>
      </c>
      <c r="C37" s="55">
        <f t="shared" si="12"/>
        <v>490984.1404</v>
      </c>
      <c r="D37" s="55">
        <f t="shared" si="12"/>
        <v>539603.558</v>
      </c>
      <c r="E37" s="55">
        <f t="shared" si="12"/>
        <v>93568.79289999999</v>
      </c>
      <c r="F37" s="55">
        <f t="shared" si="12"/>
        <v>489698.7810000001</v>
      </c>
      <c r="G37" s="55">
        <f t="shared" si="12"/>
        <v>608366.2075</v>
      </c>
      <c r="H37" s="55">
        <f t="shared" si="12"/>
        <v>648073.8404999999</v>
      </c>
      <c r="I37" s="55">
        <f t="shared" si="12"/>
        <v>599189.7028</v>
      </c>
      <c r="J37" s="55">
        <f t="shared" si="12"/>
        <v>481126.5212</v>
      </c>
      <c r="K37" s="55">
        <f t="shared" si="12"/>
        <v>596581.7484</v>
      </c>
      <c r="L37" s="55">
        <f t="shared" si="12"/>
        <v>249222.9918</v>
      </c>
      <c r="M37" s="55">
        <f t="shared" si="12"/>
        <v>132712.5514</v>
      </c>
      <c r="N37" s="57">
        <f>SUM(B37:M37)</f>
        <v>5661361.5975</v>
      </c>
    </row>
    <row r="38" spans="1:14" ht="18.75" customHeight="1">
      <c r="A38" s="58" t="s">
        <v>56</v>
      </c>
      <c r="B38" s="55">
        <f aca="true" t="shared" si="13" ref="B38:M38">B30*B7</f>
        <v>-2235.28736992</v>
      </c>
      <c r="C38" s="55">
        <f t="shared" si="13"/>
        <v>-1470.0221445</v>
      </c>
      <c r="D38" s="55">
        <f t="shared" si="13"/>
        <v>-1650.1943832499999</v>
      </c>
      <c r="E38" s="55">
        <f t="shared" si="13"/>
        <v>-233.2295264</v>
      </c>
      <c r="F38" s="55">
        <f t="shared" si="13"/>
        <v>-1469.3158870500001</v>
      </c>
      <c r="G38" s="55">
        <f t="shared" si="13"/>
        <v>-1846.2765000000002</v>
      </c>
      <c r="H38" s="55">
        <f t="shared" si="13"/>
        <v>-1845.5192</v>
      </c>
      <c r="I38" s="55">
        <f t="shared" si="13"/>
        <v>-1775.5318126</v>
      </c>
      <c r="J38" s="55">
        <f t="shared" si="13"/>
        <v>-1416.6738036</v>
      </c>
      <c r="K38" s="55">
        <f t="shared" si="13"/>
        <v>-1804.04427264</v>
      </c>
      <c r="L38" s="55">
        <f t="shared" si="13"/>
        <v>-748.36670634</v>
      </c>
      <c r="M38" s="55">
        <f t="shared" si="13"/>
        <v>-404.12884512</v>
      </c>
      <c r="N38" s="25">
        <f>SUM(B38:M38)</f>
        <v>-16898.590451420005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-67605.8</v>
      </c>
      <c r="C42" s="25">
        <f aca="true" t="shared" si="15" ref="C42:M42">+C43+C46+C54+C55</f>
        <v>-67887</v>
      </c>
      <c r="D42" s="25">
        <f t="shared" si="15"/>
        <v>-56137.4</v>
      </c>
      <c r="E42" s="25">
        <f t="shared" si="15"/>
        <v>-4782.6</v>
      </c>
      <c r="F42" s="25">
        <f t="shared" si="15"/>
        <v>-41070.4</v>
      </c>
      <c r="G42" s="25">
        <f t="shared" si="15"/>
        <v>-77668.2</v>
      </c>
      <c r="H42" s="25">
        <f t="shared" si="15"/>
        <v>-90605.6</v>
      </c>
      <c r="I42" s="25">
        <f t="shared" si="15"/>
        <v>-45565.8</v>
      </c>
      <c r="J42" s="25">
        <f t="shared" si="15"/>
        <v>-55461</v>
      </c>
      <c r="K42" s="25">
        <f t="shared" si="15"/>
        <v>-47925.6</v>
      </c>
      <c r="L42" s="25">
        <f t="shared" si="15"/>
        <v>-26448</v>
      </c>
      <c r="M42" s="25">
        <f t="shared" si="15"/>
        <v>-15424.2</v>
      </c>
      <c r="N42" s="25">
        <f>+N43+N46+N54+N55</f>
        <v>-596581.6</v>
      </c>
    </row>
    <row r="43" spans="1:14" ht="18.75" customHeight="1">
      <c r="A43" s="17" t="s">
        <v>60</v>
      </c>
      <c r="B43" s="26">
        <f>B44+B45</f>
        <v>-67605.8</v>
      </c>
      <c r="C43" s="26">
        <f>C44+C45</f>
        <v>-67887</v>
      </c>
      <c r="D43" s="26">
        <f>D44+D45</f>
        <v>-56137.4</v>
      </c>
      <c r="E43" s="26">
        <f>E44+E45</f>
        <v>-4282.6</v>
      </c>
      <c r="F43" s="26">
        <f aca="true" t="shared" si="16" ref="F43:M43">F44+F45</f>
        <v>-41070.4</v>
      </c>
      <c r="G43" s="26">
        <f t="shared" si="16"/>
        <v>-77668.2</v>
      </c>
      <c r="H43" s="26">
        <f t="shared" si="16"/>
        <v>-90105.6</v>
      </c>
      <c r="I43" s="26">
        <f t="shared" si="16"/>
        <v>-45565.8</v>
      </c>
      <c r="J43" s="26">
        <f t="shared" si="16"/>
        <v>-55461</v>
      </c>
      <c r="K43" s="26">
        <f t="shared" si="16"/>
        <v>-47925.6</v>
      </c>
      <c r="L43" s="26">
        <f t="shared" si="16"/>
        <v>-26448</v>
      </c>
      <c r="M43" s="26">
        <f t="shared" si="16"/>
        <v>-15424.2</v>
      </c>
      <c r="N43" s="25">
        <f aca="true" t="shared" si="17" ref="N43:N55">SUM(B43:M43)</f>
        <v>-595581.6</v>
      </c>
    </row>
    <row r="44" spans="1:25" ht="18.75" customHeight="1">
      <c r="A44" s="13" t="s">
        <v>61</v>
      </c>
      <c r="B44" s="20">
        <f>ROUND(-B9*$D$3,2)</f>
        <v>-67605.8</v>
      </c>
      <c r="C44" s="20">
        <f>ROUND(-C9*$D$3,2)</f>
        <v>-67887</v>
      </c>
      <c r="D44" s="20">
        <f>ROUND(-D9*$D$3,2)</f>
        <v>-56137.4</v>
      </c>
      <c r="E44" s="20">
        <f>ROUND(-E9*$D$3,2)</f>
        <v>-4282.6</v>
      </c>
      <c r="F44" s="20">
        <f aca="true" t="shared" si="18" ref="F44:M44">ROUND(-F9*$D$3,2)</f>
        <v>-41070.4</v>
      </c>
      <c r="G44" s="20">
        <f t="shared" si="18"/>
        <v>-77668.2</v>
      </c>
      <c r="H44" s="20">
        <f t="shared" si="18"/>
        <v>-90105.6</v>
      </c>
      <c r="I44" s="20">
        <f t="shared" si="18"/>
        <v>-45565.8</v>
      </c>
      <c r="J44" s="20">
        <f t="shared" si="18"/>
        <v>-55461</v>
      </c>
      <c r="K44" s="20">
        <f t="shared" si="18"/>
        <v>-47925.6</v>
      </c>
      <c r="L44" s="20">
        <f t="shared" si="18"/>
        <v>-26448</v>
      </c>
      <c r="M44" s="20">
        <f t="shared" si="18"/>
        <v>-15424.2</v>
      </c>
      <c r="N44" s="47">
        <f t="shared" si="17"/>
        <v>-595581.6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665648.7542300798</v>
      </c>
      <c r="C57" s="29">
        <f t="shared" si="21"/>
        <v>424019.6382555</v>
      </c>
      <c r="D57" s="29">
        <f t="shared" si="21"/>
        <v>494033.81361674995</v>
      </c>
      <c r="E57" s="29">
        <f t="shared" si="21"/>
        <v>89199.24337359998</v>
      </c>
      <c r="F57" s="29">
        <f t="shared" si="21"/>
        <v>449320.46511295007</v>
      </c>
      <c r="G57" s="29">
        <f t="shared" si="21"/>
        <v>531513.8910000001</v>
      </c>
      <c r="H57" s="29">
        <f t="shared" si="21"/>
        <v>558520.2813</v>
      </c>
      <c r="I57" s="29">
        <f t="shared" si="21"/>
        <v>554394.9709873999</v>
      </c>
      <c r="J57" s="29">
        <f t="shared" si="21"/>
        <v>426367.4473964</v>
      </c>
      <c r="K57" s="29">
        <f t="shared" si="21"/>
        <v>549454.34412736</v>
      </c>
      <c r="L57" s="29">
        <f t="shared" si="21"/>
        <v>223297.78509366</v>
      </c>
      <c r="M57" s="29">
        <f t="shared" si="21"/>
        <v>117603.26255488001</v>
      </c>
      <c r="N57" s="29">
        <f>SUM(B57:M57)</f>
        <v>5083373.8970485795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665648.75</v>
      </c>
      <c r="C60" s="36">
        <f aca="true" t="shared" si="22" ref="C60:M60">SUM(C61:C74)</f>
        <v>424019.63999999996</v>
      </c>
      <c r="D60" s="36">
        <f t="shared" si="22"/>
        <v>494033.82</v>
      </c>
      <c r="E60" s="36">
        <f t="shared" si="22"/>
        <v>89199.24</v>
      </c>
      <c r="F60" s="36">
        <f t="shared" si="22"/>
        <v>449320.46</v>
      </c>
      <c r="G60" s="36">
        <f t="shared" si="22"/>
        <v>531513.89</v>
      </c>
      <c r="H60" s="36">
        <f t="shared" si="22"/>
        <v>558520.28</v>
      </c>
      <c r="I60" s="36">
        <f t="shared" si="22"/>
        <v>554394.97</v>
      </c>
      <c r="J60" s="36">
        <f t="shared" si="22"/>
        <v>426367.45</v>
      </c>
      <c r="K60" s="36">
        <f t="shared" si="22"/>
        <v>549454.35</v>
      </c>
      <c r="L60" s="36">
        <f t="shared" si="22"/>
        <v>223297.78</v>
      </c>
      <c r="M60" s="36">
        <f t="shared" si="22"/>
        <v>117603.26</v>
      </c>
      <c r="N60" s="29">
        <f>SUM(N61:N74)</f>
        <v>5083373.890000001</v>
      </c>
    </row>
    <row r="61" spans="1:15" ht="18.75" customHeight="1">
      <c r="A61" s="17" t="s">
        <v>75</v>
      </c>
      <c r="B61" s="36">
        <v>122183.27</v>
      </c>
      <c r="C61" s="36">
        <v>123891.54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246074.81</v>
      </c>
      <c r="O61"/>
    </row>
    <row r="62" spans="1:15" ht="18.75" customHeight="1">
      <c r="A62" s="17" t="s">
        <v>76</v>
      </c>
      <c r="B62" s="36">
        <v>543465.48</v>
      </c>
      <c r="C62" s="36">
        <v>300128.1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843593.58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494033.82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494033.82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89199.24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89199.24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449320.46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449320.46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531513.89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531513.89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432391.18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432391.18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126129.1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126129.1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554394.97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554394.97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426367.45</v>
      </c>
      <c r="K70" s="35">
        <v>0</v>
      </c>
      <c r="L70" s="35">
        <v>0</v>
      </c>
      <c r="M70" s="35">
        <v>0</v>
      </c>
      <c r="N70" s="29">
        <f t="shared" si="23"/>
        <v>426367.45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549454.35</v>
      </c>
      <c r="L71" s="35">
        <v>0</v>
      </c>
      <c r="M71" s="62"/>
      <c r="N71" s="26">
        <f t="shared" si="23"/>
        <v>549454.35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223297.78</v>
      </c>
      <c r="M72" s="35">
        <v>0</v>
      </c>
      <c r="N72" s="29">
        <f t="shared" si="23"/>
        <v>223297.78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117603.26</v>
      </c>
      <c r="N73" s="26">
        <f t="shared" si="23"/>
        <v>117603.26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2.2975920733817925</v>
      </c>
      <c r="C78" s="45">
        <v>2.238078960553956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1.981402462813626</v>
      </c>
      <c r="C79" s="45">
        <v>1.8695095012514367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1.81651929176434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2.5312247400576364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2.1219947516560005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1.682753728436667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1.980038872747712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1.9357127071823206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1.9220702402020868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2.165054044055215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2.0696654060039634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2.459047528540793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2.4100051189332947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2017-06-01T20:41:53Z</dcterms:modified>
  <cp:category/>
  <cp:version/>
  <cp:contentType/>
  <cp:contentStatus/>
</cp:coreProperties>
</file>