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<sst xmlns="http://schemas.openxmlformats.org/spreadsheetml/2006/main" count="105" uniqueCount="103">
  <si>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</si>
  <si>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</si>
  <si>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</si>
  <si>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</si>
  <si>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</si>
  <si>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</si>
  <si>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</si>
  <si>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</si>
  <si>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</si>
  <si>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</si>
  <si>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</si>
  <si>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</si>
  <si>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</si>
  <si>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</si>
  <si>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</si>
  <si>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</si>
  <si>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</si>
  <si>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</si>
  <si>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</si>
  <si>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</si>
  <si>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</si>
  <si>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</si>
  <si>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</si>
  <si>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</si>
  <si>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</si>
  <si>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</si>
  <si>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</si>
  <si>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</si>
  <si>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</si>
  <si>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</si>
  <si>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</si>
  <si>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</si>
  <si>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</si>
  <si>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</si>
  <si>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</si>
  <si>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</si>
  <si>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</si>
  <si>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</si>
  <si>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</si>
  <si>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</si>
  <si>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</si>
  <si>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</si>
  <si>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</si>
  <si>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</si>
  <si>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</si>
  <si>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</si>
  <si>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</si>
  <si>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</si>
  <si>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</si>
  <si>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</si>
  <si>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</si>
  <si>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</si>
  <si>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</si>
  <si>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</si>
  <si>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</si>
  <si>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</si>
  <si>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</si>
  <si>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</si>
  <si>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</si>
  <si>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</si>
  <si>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</si>
  <si>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</si>
  <si>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</si>
  <si>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</si>
  <si>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</si>
  <si>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</si>
  <si>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</si>
  <si>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</si>
  <si>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</si>
  <si>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</si>
  <si>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</si>
  <si>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</si>
  <si>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</si>
  <si>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</si>
  <si>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</si>
  <si>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</si>
  <si>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</si>
  <si>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</si>
  <si>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</si>
  <si>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</si>
  <si>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</si>
  <si>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</si>
  <si>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</si>
  <si>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</si>
  <si>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</si>
  <si>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</si>
  <si>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</si>
  <si>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</si>
  <si>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</si>
  <si>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</si>
  <si>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</si>
  <si>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</si>
  <si>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</si>
  <si>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</si>
  <si>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</si>
  <si>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</si>
  <si>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</si>
  <si>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</si>
  <si>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</si>
  <si>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26/05/17 - VENCIMENTO 02/06/17</t>
  </si>
  <si>
    <t>8. Tarifa de Remuneração por Passageiro (2)</t>
  </si>
  <si>
    <t>5.3. Revisão de Remuneração pelo Transporte Coletivo (1)</t>
  </si>
  <si>
    <t>Nota: (1) Revisão de passageiros transportados, período de 01 a 19/05/17, todas as áreas, total de 596.128 passageiros.
              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</si>
</sst>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0" fillId="0" borderId="0" xfId="52" applyFont="1" applyFill="1" applyAlignment="1">
      <alignment vertical="center"/>
    </xf>
    <xf numFmtId="0" fontId="42" fillId="0" borderId="15" xfId="0" applyFont="1" applyFill="1" applyBorder="1" applyAlignment="1">
      <alignment horizontal="left" vertical="center" wrapText="1"/>
    </xf>
    <xf numFmtId="171" fontId="0" fillId="0" borderId="0" xfId="52" applyFont="1" applyAlignment="1">
      <alignment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640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640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640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3.125" style="1" bestFit="1" customWidth="1"/>
    <col min="17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99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528748</v>
      </c>
      <c r="C7" s="10">
        <f>C8+C20+C24</f>
        <v>389418</v>
      </c>
      <c r="D7" s="10">
        <f>D8+D20+D24</f>
        <v>391450</v>
      </c>
      <c r="E7" s="10">
        <f>E8+E20+E24</f>
        <v>52977</v>
      </c>
      <c r="F7" s="10">
        <f aca="true" t="shared" si="0" ref="F7:M7">F8+F20+F24</f>
        <v>338767</v>
      </c>
      <c r="G7" s="10">
        <f t="shared" si="0"/>
        <v>541695</v>
      </c>
      <c r="H7" s="10">
        <f t="shared" si="0"/>
        <v>484354</v>
      </c>
      <c r="I7" s="10">
        <f t="shared" si="0"/>
        <v>435047</v>
      </c>
      <c r="J7" s="10">
        <f t="shared" si="0"/>
        <v>306437</v>
      </c>
      <c r="K7" s="10">
        <f t="shared" si="0"/>
        <v>380242</v>
      </c>
      <c r="L7" s="10">
        <f t="shared" si="0"/>
        <v>155897</v>
      </c>
      <c r="M7" s="10">
        <f t="shared" si="0"/>
        <v>94617</v>
      </c>
      <c r="N7" s="10">
        <f>+N8+N20+N24</f>
        <v>4099649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217782</v>
      </c>
      <c r="C8" s="12">
        <f>+C9+C12+C16</f>
        <v>173397</v>
      </c>
      <c r="D8" s="12">
        <f>+D9+D12+D16</f>
        <v>190054</v>
      </c>
      <c r="E8" s="12">
        <f>+E9+E12+E16</f>
        <v>23161</v>
      </c>
      <c r="F8" s="12">
        <f aca="true" t="shared" si="1" ref="F8:M8">+F9+F12+F16</f>
        <v>149802</v>
      </c>
      <c r="G8" s="12">
        <f t="shared" si="1"/>
        <v>248602</v>
      </c>
      <c r="H8" s="12">
        <f t="shared" si="1"/>
        <v>216263</v>
      </c>
      <c r="I8" s="12">
        <f t="shared" si="1"/>
        <v>198618</v>
      </c>
      <c r="J8" s="12">
        <f t="shared" si="1"/>
        <v>140496</v>
      </c>
      <c r="K8" s="12">
        <f t="shared" si="1"/>
        <v>163775</v>
      </c>
      <c r="L8" s="12">
        <f t="shared" si="1"/>
        <v>77405</v>
      </c>
      <c r="M8" s="12">
        <f t="shared" si="1"/>
        <v>48217</v>
      </c>
      <c r="N8" s="12">
        <f>SUM(B8:M8)</f>
        <v>1847572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19550</v>
      </c>
      <c r="C9" s="14">
        <v>19923</v>
      </c>
      <c r="D9" s="14">
        <v>13935</v>
      </c>
      <c r="E9" s="14">
        <v>1304</v>
      </c>
      <c r="F9" s="14">
        <v>11763</v>
      </c>
      <c r="G9" s="14">
        <v>22380</v>
      </c>
      <c r="H9" s="14">
        <v>25634</v>
      </c>
      <c r="I9" s="14">
        <v>11991</v>
      </c>
      <c r="J9" s="14">
        <v>15786</v>
      </c>
      <c r="K9" s="14">
        <v>11991</v>
      </c>
      <c r="L9" s="14">
        <v>8628</v>
      </c>
      <c r="M9" s="14">
        <v>5619</v>
      </c>
      <c r="N9" s="12">
        <f aca="true" t="shared" si="2" ref="N9:N19">SUM(B9:M9)</f>
        <v>168504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19550</v>
      </c>
      <c r="C10" s="14">
        <f>+C9-C11</f>
        <v>19923</v>
      </c>
      <c r="D10" s="14">
        <f>+D9-D11</f>
        <v>13935</v>
      </c>
      <c r="E10" s="14">
        <f>+E9-E11</f>
        <v>1304</v>
      </c>
      <c r="F10" s="14">
        <f aca="true" t="shared" si="3" ref="F10:M10">+F9-F11</f>
        <v>11763</v>
      </c>
      <c r="G10" s="14">
        <f t="shared" si="3"/>
        <v>22380</v>
      </c>
      <c r="H10" s="14">
        <f t="shared" si="3"/>
        <v>25634</v>
      </c>
      <c r="I10" s="14">
        <f t="shared" si="3"/>
        <v>11991</v>
      </c>
      <c r="J10" s="14">
        <f t="shared" si="3"/>
        <v>15786</v>
      </c>
      <c r="K10" s="14">
        <f t="shared" si="3"/>
        <v>11991</v>
      </c>
      <c r="L10" s="14">
        <f t="shared" si="3"/>
        <v>8628</v>
      </c>
      <c r="M10" s="14">
        <f t="shared" si="3"/>
        <v>5619</v>
      </c>
      <c r="N10" s="12">
        <f t="shared" si="2"/>
        <v>168504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181442</v>
      </c>
      <c r="C12" s="14">
        <f>C13+C14+C15</f>
        <v>141502</v>
      </c>
      <c r="D12" s="14">
        <f>D13+D14+D15</f>
        <v>163176</v>
      </c>
      <c r="E12" s="14">
        <f>E13+E14+E15</f>
        <v>20215</v>
      </c>
      <c r="F12" s="14">
        <f aca="true" t="shared" si="4" ref="F12:M12">F13+F14+F15</f>
        <v>127192</v>
      </c>
      <c r="G12" s="14">
        <f t="shared" si="4"/>
        <v>207640</v>
      </c>
      <c r="H12" s="14">
        <f t="shared" si="4"/>
        <v>175435</v>
      </c>
      <c r="I12" s="14">
        <f t="shared" si="4"/>
        <v>171027</v>
      </c>
      <c r="J12" s="14">
        <f t="shared" si="4"/>
        <v>114050</v>
      </c>
      <c r="K12" s="14">
        <f t="shared" si="4"/>
        <v>137513</v>
      </c>
      <c r="L12" s="14">
        <f t="shared" si="4"/>
        <v>63466</v>
      </c>
      <c r="M12" s="14">
        <f t="shared" si="4"/>
        <v>39736</v>
      </c>
      <c r="N12" s="12">
        <f t="shared" si="2"/>
        <v>1542394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90125</v>
      </c>
      <c r="C13" s="14">
        <v>71300</v>
      </c>
      <c r="D13" s="14">
        <v>79973</v>
      </c>
      <c r="E13" s="14">
        <v>10162</v>
      </c>
      <c r="F13" s="14">
        <v>61734</v>
      </c>
      <c r="G13" s="14">
        <v>102845</v>
      </c>
      <c r="H13" s="14">
        <v>91560</v>
      </c>
      <c r="I13" s="14">
        <v>87575</v>
      </c>
      <c r="J13" s="14">
        <v>56603</v>
      </c>
      <c r="K13" s="14">
        <v>67692</v>
      </c>
      <c r="L13" s="14">
        <v>30649</v>
      </c>
      <c r="M13" s="14">
        <v>18773</v>
      </c>
      <c r="N13" s="12">
        <f t="shared" si="2"/>
        <v>768991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86510</v>
      </c>
      <c r="C14" s="14">
        <v>64148</v>
      </c>
      <c r="D14" s="14">
        <v>80146</v>
      </c>
      <c r="E14" s="14">
        <v>9398</v>
      </c>
      <c r="F14" s="14">
        <v>61342</v>
      </c>
      <c r="G14" s="14">
        <v>96234</v>
      </c>
      <c r="H14" s="14">
        <v>77989</v>
      </c>
      <c r="I14" s="14">
        <v>80292</v>
      </c>
      <c r="J14" s="14">
        <v>54047</v>
      </c>
      <c r="K14" s="14">
        <v>66478</v>
      </c>
      <c r="L14" s="14">
        <v>30764</v>
      </c>
      <c r="M14" s="14">
        <v>20013</v>
      </c>
      <c r="N14" s="12">
        <f t="shared" si="2"/>
        <v>727361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4807</v>
      </c>
      <c r="C15" s="14">
        <v>6054</v>
      </c>
      <c r="D15" s="14">
        <v>3057</v>
      </c>
      <c r="E15" s="14">
        <v>655</v>
      </c>
      <c r="F15" s="14">
        <v>4116</v>
      </c>
      <c r="G15" s="14">
        <v>8561</v>
      </c>
      <c r="H15" s="14">
        <v>5886</v>
      </c>
      <c r="I15" s="14">
        <v>3160</v>
      </c>
      <c r="J15" s="14">
        <v>3400</v>
      </c>
      <c r="K15" s="14">
        <v>3343</v>
      </c>
      <c r="L15" s="14">
        <v>2053</v>
      </c>
      <c r="M15" s="14">
        <v>950</v>
      </c>
      <c r="N15" s="12">
        <f t="shared" si="2"/>
        <v>46042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16790</v>
      </c>
      <c r="C16" s="14">
        <f>C17+C18+C19</f>
        <v>11972</v>
      </c>
      <c r="D16" s="14">
        <f>D17+D18+D19</f>
        <v>12943</v>
      </c>
      <c r="E16" s="14">
        <f>E17+E18+E19</f>
        <v>1642</v>
      </c>
      <c r="F16" s="14">
        <f aca="true" t="shared" si="5" ref="F16:M16">F17+F18+F19</f>
        <v>10847</v>
      </c>
      <c r="G16" s="14">
        <f t="shared" si="5"/>
        <v>18582</v>
      </c>
      <c r="H16" s="14">
        <f t="shared" si="5"/>
        <v>15194</v>
      </c>
      <c r="I16" s="14">
        <f t="shared" si="5"/>
        <v>15600</v>
      </c>
      <c r="J16" s="14">
        <f t="shared" si="5"/>
        <v>10660</v>
      </c>
      <c r="K16" s="14">
        <f t="shared" si="5"/>
        <v>14271</v>
      </c>
      <c r="L16" s="14">
        <f t="shared" si="5"/>
        <v>5311</v>
      </c>
      <c r="M16" s="14">
        <f t="shared" si="5"/>
        <v>2862</v>
      </c>
      <c r="N16" s="12">
        <f t="shared" si="2"/>
        <v>136674</v>
      </c>
    </row>
    <row r="17" spans="1:25" ht="18.75" customHeight="1">
      <c r="A17" s="15" t="s">
        <v>16</v>
      </c>
      <c r="B17" s="14">
        <v>13542</v>
      </c>
      <c r="C17" s="14">
        <v>9902</v>
      </c>
      <c r="D17" s="14">
        <v>10024</v>
      </c>
      <c r="E17" s="14">
        <v>1285</v>
      </c>
      <c r="F17" s="14">
        <v>8885</v>
      </c>
      <c r="G17" s="14">
        <v>15320</v>
      </c>
      <c r="H17" s="14">
        <v>12423</v>
      </c>
      <c r="I17" s="14">
        <v>12987</v>
      </c>
      <c r="J17" s="14">
        <v>8432</v>
      </c>
      <c r="K17" s="14">
        <v>11390</v>
      </c>
      <c r="L17" s="14">
        <v>4260</v>
      </c>
      <c r="M17" s="14">
        <v>2191</v>
      </c>
      <c r="N17" s="12">
        <f t="shared" si="2"/>
        <v>110641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3228</v>
      </c>
      <c r="C18" s="14">
        <v>2045</v>
      </c>
      <c r="D18" s="14">
        <v>2905</v>
      </c>
      <c r="E18" s="14">
        <v>353</v>
      </c>
      <c r="F18" s="14">
        <v>1950</v>
      </c>
      <c r="G18" s="14">
        <v>3233</v>
      </c>
      <c r="H18" s="14">
        <v>2743</v>
      </c>
      <c r="I18" s="14">
        <v>2591</v>
      </c>
      <c r="J18" s="14">
        <v>2213</v>
      </c>
      <c r="K18" s="14">
        <v>2870</v>
      </c>
      <c r="L18" s="14">
        <v>1048</v>
      </c>
      <c r="M18" s="14">
        <v>663</v>
      </c>
      <c r="N18" s="12">
        <f t="shared" si="2"/>
        <v>25842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20</v>
      </c>
      <c r="C19" s="14">
        <v>25</v>
      </c>
      <c r="D19" s="14">
        <v>14</v>
      </c>
      <c r="E19" s="14">
        <v>4</v>
      </c>
      <c r="F19" s="14">
        <v>12</v>
      </c>
      <c r="G19" s="14">
        <v>29</v>
      </c>
      <c r="H19" s="14">
        <v>28</v>
      </c>
      <c r="I19" s="14">
        <v>22</v>
      </c>
      <c r="J19" s="14">
        <v>15</v>
      </c>
      <c r="K19" s="14">
        <v>11</v>
      </c>
      <c r="L19" s="14">
        <v>3</v>
      </c>
      <c r="M19" s="14">
        <v>8</v>
      </c>
      <c r="N19" s="12">
        <f t="shared" si="2"/>
        <v>191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131271</v>
      </c>
      <c r="C20" s="18">
        <f>C21+C22+C23</f>
        <v>83342</v>
      </c>
      <c r="D20" s="18">
        <f>D21+D22+D23</f>
        <v>77465</v>
      </c>
      <c r="E20" s="18">
        <f>E21+E22+E23</f>
        <v>10661</v>
      </c>
      <c r="F20" s="18">
        <f aca="true" t="shared" si="6" ref="F20:M20">F21+F22+F23</f>
        <v>67417</v>
      </c>
      <c r="G20" s="18">
        <f t="shared" si="6"/>
        <v>109053</v>
      </c>
      <c r="H20" s="18">
        <f t="shared" si="6"/>
        <v>111555</v>
      </c>
      <c r="I20" s="18">
        <f t="shared" si="6"/>
        <v>105138</v>
      </c>
      <c r="J20" s="18">
        <f t="shared" si="6"/>
        <v>68654</v>
      </c>
      <c r="K20" s="18">
        <f t="shared" si="6"/>
        <v>107221</v>
      </c>
      <c r="L20" s="18">
        <f t="shared" si="6"/>
        <v>41381</v>
      </c>
      <c r="M20" s="18">
        <f t="shared" si="6"/>
        <v>24482</v>
      </c>
      <c r="N20" s="12">
        <f aca="true" t="shared" si="7" ref="N20:N26">SUM(B20:M20)</f>
        <v>937640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71187</v>
      </c>
      <c r="C21" s="14">
        <v>47971</v>
      </c>
      <c r="D21" s="14">
        <v>43449</v>
      </c>
      <c r="E21" s="14">
        <v>6194</v>
      </c>
      <c r="F21" s="14">
        <v>37372</v>
      </c>
      <c r="G21" s="14">
        <v>62020</v>
      </c>
      <c r="H21" s="14">
        <v>65703</v>
      </c>
      <c r="I21" s="14">
        <v>60314</v>
      </c>
      <c r="J21" s="14">
        <v>38478</v>
      </c>
      <c r="K21" s="14">
        <v>58012</v>
      </c>
      <c r="L21" s="14">
        <v>22423</v>
      </c>
      <c r="M21" s="14">
        <v>12964</v>
      </c>
      <c r="N21" s="12">
        <f t="shared" si="7"/>
        <v>526087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57626</v>
      </c>
      <c r="C22" s="14">
        <v>33176</v>
      </c>
      <c r="D22" s="14">
        <v>32907</v>
      </c>
      <c r="E22" s="14">
        <v>4235</v>
      </c>
      <c r="F22" s="14">
        <v>28521</v>
      </c>
      <c r="G22" s="14">
        <v>44188</v>
      </c>
      <c r="H22" s="14">
        <v>43768</v>
      </c>
      <c r="I22" s="14">
        <v>43174</v>
      </c>
      <c r="J22" s="14">
        <v>28822</v>
      </c>
      <c r="K22" s="14">
        <v>47308</v>
      </c>
      <c r="L22" s="14">
        <v>18078</v>
      </c>
      <c r="M22" s="14">
        <v>11073</v>
      </c>
      <c r="N22" s="12">
        <f t="shared" si="7"/>
        <v>392876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2458</v>
      </c>
      <c r="C23" s="14">
        <v>2195</v>
      </c>
      <c r="D23" s="14">
        <v>1109</v>
      </c>
      <c r="E23" s="14">
        <v>232</v>
      </c>
      <c r="F23" s="14">
        <v>1524</v>
      </c>
      <c r="G23" s="14">
        <v>2845</v>
      </c>
      <c r="H23" s="14">
        <v>2084</v>
      </c>
      <c r="I23" s="14">
        <v>1650</v>
      </c>
      <c r="J23" s="14">
        <v>1354</v>
      </c>
      <c r="K23" s="14">
        <v>1901</v>
      </c>
      <c r="L23" s="14">
        <v>880</v>
      </c>
      <c r="M23" s="14">
        <v>445</v>
      </c>
      <c r="N23" s="12">
        <f t="shared" si="7"/>
        <v>18677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179695</v>
      </c>
      <c r="C24" s="14">
        <f>C25+C26</f>
        <v>132679</v>
      </c>
      <c r="D24" s="14">
        <f>D25+D26</f>
        <v>123931</v>
      </c>
      <c r="E24" s="14">
        <f>E25+E26</f>
        <v>19155</v>
      </c>
      <c r="F24" s="14">
        <f aca="true" t="shared" si="8" ref="F24:M24">F25+F26</f>
        <v>121548</v>
      </c>
      <c r="G24" s="14">
        <f t="shared" si="8"/>
        <v>184040</v>
      </c>
      <c r="H24" s="14">
        <f t="shared" si="8"/>
        <v>156536</v>
      </c>
      <c r="I24" s="14">
        <f t="shared" si="8"/>
        <v>131291</v>
      </c>
      <c r="J24" s="14">
        <f t="shared" si="8"/>
        <v>97287</v>
      </c>
      <c r="K24" s="14">
        <f t="shared" si="8"/>
        <v>109246</v>
      </c>
      <c r="L24" s="14">
        <f t="shared" si="8"/>
        <v>37111</v>
      </c>
      <c r="M24" s="14">
        <f t="shared" si="8"/>
        <v>21918</v>
      </c>
      <c r="N24" s="12">
        <f t="shared" si="7"/>
        <v>1314437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70471</v>
      </c>
      <c r="C25" s="14">
        <v>59302</v>
      </c>
      <c r="D25" s="14">
        <v>55781</v>
      </c>
      <c r="E25" s="14">
        <v>9670</v>
      </c>
      <c r="F25" s="14">
        <v>53765</v>
      </c>
      <c r="G25" s="14">
        <v>86468</v>
      </c>
      <c r="H25" s="14">
        <v>75998</v>
      </c>
      <c r="I25" s="14">
        <v>53667</v>
      </c>
      <c r="J25" s="14">
        <v>45264</v>
      </c>
      <c r="K25" s="14">
        <v>44735</v>
      </c>
      <c r="L25" s="14">
        <v>15418</v>
      </c>
      <c r="M25" s="14">
        <v>8147</v>
      </c>
      <c r="N25" s="12">
        <f t="shared" si="7"/>
        <v>578686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109224</v>
      </c>
      <c r="C26" s="14">
        <v>73377</v>
      </c>
      <c r="D26" s="14">
        <v>68150</v>
      </c>
      <c r="E26" s="14">
        <v>9485</v>
      </c>
      <c r="F26" s="14">
        <v>67783</v>
      </c>
      <c r="G26" s="14">
        <v>97572</v>
      </c>
      <c r="H26" s="14">
        <v>80538</v>
      </c>
      <c r="I26" s="14">
        <v>77624</v>
      </c>
      <c r="J26" s="14">
        <v>52023</v>
      </c>
      <c r="K26" s="14">
        <v>64511</v>
      </c>
      <c r="L26" s="14">
        <v>21693</v>
      </c>
      <c r="M26" s="14">
        <v>13771</v>
      </c>
      <c r="N26" s="12">
        <f t="shared" si="7"/>
        <v>735751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1072917.1709640801</v>
      </c>
      <c r="C36" s="60">
        <f aca="true" t="shared" si="11" ref="C36:M36">C37+C38+C39+C40</f>
        <v>763521.878249</v>
      </c>
      <c r="D36" s="60">
        <f t="shared" si="11"/>
        <v>720448.7820725</v>
      </c>
      <c r="E36" s="60">
        <f t="shared" si="11"/>
        <v>133820.8373768</v>
      </c>
      <c r="F36" s="60">
        <f t="shared" si="11"/>
        <v>717854.8093523501</v>
      </c>
      <c r="G36" s="60">
        <f t="shared" si="11"/>
        <v>910217.963</v>
      </c>
      <c r="H36" s="60">
        <f t="shared" si="11"/>
        <v>952667.3186</v>
      </c>
      <c r="I36" s="60">
        <f t="shared" si="11"/>
        <v>835188.1868546</v>
      </c>
      <c r="J36" s="60">
        <f t="shared" si="11"/>
        <v>662654.0642891001</v>
      </c>
      <c r="K36" s="60">
        <f t="shared" si="11"/>
        <v>786147.8260419199</v>
      </c>
      <c r="L36" s="60">
        <f t="shared" si="11"/>
        <v>382678.07034270995</v>
      </c>
      <c r="M36" s="60">
        <f t="shared" si="11"/>
        <v>227513.96041152</v>
      </c>
      <c r="N36" s="60">
        <f>N37+N38+N39+N40</f>
        <v>8165630.86755458</v>
      </c>
    </row>
    <row r="37" spans="1:14" ht="18.75" customHeight="1">
      <c r="A37" s="57" t="s">
        <v>54</v>
      </c>
      <c r="B37" s="54">
        <f aca="true" t="shared" si="12" ref="B37:M37">B29*B7</f>
        <v>1072935.4416</v>
      </c>
      <c r="C37" s="54">
        <f t="shared" si="12"/>
        <v>763415.0471999999</v>
      </c>
      <c r="D37" s="54">
        <f t="shared" si="12"/>
        <v>710403.46</v>
      </c>
      <c r="E37" s="54">
        <f t="shared" si="12"/>
        <v>133507.33769999997</v>
      </c>
      <c r="F37" s="54">
        <f t="shared" si="12"/>
        <v>717847.273</v>
      </c>
      <c r="G37" s="54">
        <f t="shared" si="12"/>
        <v>910318.4475</v>
      </c>
      <c r="H37" s="54">
        <f t="shared" si="12"/>
        <v>952482.141</v>
      </c>
      <c r="I37" s="54">
        <f t="shared" si="12"/>
        <v>835116.2212</v>
      </c>
      <c r="J37" s="54">
        <f t="shared" si="12"/>
        <v>662486.1503000001</v>
      </c>
      <c r="K37" s="54">
        <f t="shared" si="12"/>
        <v>785922.1897999999</v>
      </c>
      <c r="L37" s="54">
        <f t="shared" si="12"/>
        <v>382555.6483</v>
      </c>
      <c r="M37" s="54">
        <f t="shared" si="12"/>
        <v>227487.6531</v>
      </c>
      <c r="N37" s="56">
        <f>SUM(B37:M37)</f>
        <v>8154477.0106999995</v>
      </c>
    </row>
    <row r="38" spans="1:14" ht="18.75" customHeight="1">
      <c r="A38" s="57" t="s">
        <v>55</v>
      </c>
      <c r="B38" s="54">
        <f aca="true" t="shared" si="13" ref="B38:M38">B30*B7</f>
        <v>-3275.35063592</v>
      </c>
      <c r="C38" s="54">
        <f t="shared" si="13"/>
        <v>-2285.688951</v>
      </c>
      <c r="D38" s="54">
        <f t="shared" si="13"/>
        <v>-2172.5279275</v>
      </c>
      <c r="E38" s="54">
        <f t="shared" si="13"/>
        <v>-332.7803232</v>
      </c>
      <c r="F38" s="54">
        <f t="shared" si="13"/>
        <v>-2153.86364765</v>
      </c>
      <c r="G38" s="54">
        <f t="shared" si="13"/>
        <v>-2762.6445000000003</v>
      </c>
      <c r="H38" s="54">
        <f t="shared" si="13"/>
        <v>-2712.3824</v>
      </c>
      <c r="I38" s="54">
        <f t="shared" si="13"/>
        <v>-2474.6343454</v>
      </c>
      <c r="J38" s="54">
        <f t="shared" si="13"/>
        <v>-1950.6860109000002</v>
      </c>
      <c r="K38" s="54">
        <f t="shared" si="13"/>
        <v>-2376.60375808</v>
      </c>
      <c r="L38" s="54">
        <f t="shared" si="13"/>
        <v>-1148.73795729</v>
      </c>
      <c r="M38" s="54">
        <f t="shared" si="13"/>
        <v>-692.73268848</v>
      </c>
      <c r="N38" s="25">
        <f>SUM(B38:M38)</f>
        <v>-24338.63314542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0</v>
      </c>
      <c r="C40" s="54">
        <v>0</v>
      </c>
      <c r="D40" s="54">
        <v>10056.45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6">
        <f>SUM(B40:M40)</f>
        <v>10056.45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+B43+B46+B54+B55</f>
        <v>-86742.81999999999</v>
      </c>
      <c r="C42" s="25">
        <f aca="true" t="shared" si="15" ref="C42:M42">+C43+C46+C54+C55</f>
        <v>118310.44000000002</v>
      </c>
      <c r="D42" s="25">
        <f t="shared" si="15"/>
        <v>-27842.260000000002</v>
      </c>
      <c r="E42" s="25">
        <f t="shared" si="15"/>
        <v>72528.75</v>
      </c>
      <c r="F42" s="25">
        <f t="shared" si="15"/>
        <v>98170.85</v>
      </c>
      <c r="G42" s="25">
        <f t="shared" si="15"/>
        <v>32773.86</v>
      </c>
      <c r="H42" s="25">
        <f t="shared" si="15"/>
        <v>-45126.75</v>
      </c>
      <c r="I42" s="25">
        <f t="shared" si="15"/>
        <v>71981.87</v>
      </c>
      <c r="J42" s="25">
        <f t="shared" si="15"/>
        <v>-54103.29000000001</v>
      </c>
      <c r="K42" s="25">
        <f t="shared" si="15"/>
        <v>65521</v>
      </c>
      <c r="L42" s="25">
        <f t="shared" si="15"/>
        <v>-53930.990000000005</v>
      </c>
      <c r="M42" s="25">
        <f t="shared" si="15"/>
        <v>-11416.220000000001</v>
      </c>
      <c r="N42" s="25">
        <f>+N43+N46+N54+N55</f>
        <v>180124.43999999994</v>
      </c>
    </row>
    <row r="43" spans="1:14" ht="18.75" customHeight="1">
      <c r="A43" s="17" t="s">
        <v>59</v>
      </c>
      <c r="B43" s="26">
        <f>B44+B45</f>
        <v>-74290</v>
      </c>
      <c r="C43" s="26">
        <f>C44+C45</f>
        <v>-75707.4</v>
      </c>
      <c r="D43" s="26">
        <f>D44+D45</f>
        <v>-52953</v>
      </c>
      <c r="E43" s="26">
        <f>E44+E45</f>
        <v>-4955.2</v>
      </c>
      <c r="F43" s="26">
        <f aca="true" t="shared" si="16" ref="F43:M43">F44+F45</f>
        <v>-44699.4</v>
      </c>
      <c r="G43" s="26">
        <f t="shared" si="16"/>
        <v>-85044</v>
      </c>
      <c r="H43" s="26">
        <f t="shared" si="16"/>
        <v>-97409.2</v>
      </c>
      <c r="I43" s="26">
        <f t="shared" si="16"/>
        <v>-45565.8</v>
      </c>
      <c r="J43" s="26">
        <f t="shared" si="16"/>
        <v>-59986.8</v>
      </c>
      <c r="K43" s="26">
        <f t="shared" si="16"/>
        <v>-45565.8</v>
      </c>
      <c r="L43" s="26">
        <f t="shared" si="16"/>
        <v>-32786.4</v>
      </c>
      <c r="M43" s="26">
        <f t="shared" si="16"/>
        <v>-21352.2</v>
      </c>
      <c r="N43" s="25">
        <f aca="true" t="shared" si="17" ref="N43:N55">SUM(B43:M43)</f>
        <v>-640315.2000000001</v>
      </c>
    </row>
    <row r="44" spans="1:25" ht="18.75" customHeight="1">
      <c r="A44" s="13" t="s">
        <v>60</v>
      </c>
      <c r="B44" s="20">
        <f>ROUND(-B9*$D$3,2)</f>
        <v>-74290</v>
      </c>
      <c r="C44" s="20">
        <f>ROUND(-C9*$D$3,2)</f>
        <v>-75707.4</v>
      </c>
      <c r="D44" s="20">
        <f>ROUND(-D9*$D$3,2)</f>
        <v>-52953</v>
      </c>
      <c r="E44" s="20">
        <f>ROUND(-E9*$D$3,2)</f>
        <v>-4955.2</v>
      </c>
      <c r="F44" s="20">
        <f aca="true" t="shared" si="18" ref="F44:M44">ROUND(-F9*$D$3,2)</f>
        <v>-44699.4</v>
      </c>
      <c r="G44" s="20">
        <f t="shared" si="18"/>
        <v>-85044</v>
      </c>
      <c r="H44" s="20">
        <f t="shared" si="18"/>
        <v>-97409.2</v>
      </c>
      <c r="I44" s="20">
        <f t="shared" si="18"/>
        <v>-45565.8</v>
      </c>
      <c r="J44" s="20">
        <f t="shared" si="18"/>
        <v>-59986.8</v>
      </c>
      <c r="K44" s="20">
        <f t="shared" si="18"/>
        <v>-45565.8</v>
      </c>
      <c r="L44" s="20">
        <f t="shared" si="18"/>
        <v>-32786.4</v>
      </c>
      <c r="M44" s="20">
        <f t="shared" si="18"/>
        <v>-21352.2</v>
      </c>
      <c r="N44" s="46">
        <f t="shared" si="17"/>
        <v>-640315.2000000001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SUM(B47:B53)</f>
        <v>-35338.9</v>
      </c>
      <c r="C46" s="26">
        <f aca="true" t="shared" si="20" ref="C46:M46">SUM(C47:C53)</f>
        <v>-21191.73</v>
      </c>
      <c r="D46" s="26">
        <f t="shared" si="20"/>
        <v>-36949.25</v>
      </c>
      <c r="E46" s="26">
        <f t="shared" si="20"/>
        <v>-31945.04</v>
      </c>
      <c r="F46" s="26">
        <f t="shared" si="20"/>
        <v>-72781.29</v>
      </c>
      <c r="G46" s="26">
        <f t="shared" si="20"/>
        <v>-19544.49</v>
      </c>
      <c r="H46" s="26">
        <f t="shared" si="20"/>
        <v>-9798.86</v>
      </c>
      <c r="I46" s="26">
        <f t="shared" si="20"/>
        <v>0</v>
      </c>
      <c r="J46" s="26">
        <f t="shared" si="20"/>
        <v>-12678</v>
      </c>
      <c r="K46" s="26">
        <f t="shared" si="20"/>
        <v>0</v>
      </c>
      <c r="L46" s="26">
        <f t="shared" si="20"/>
        <v>-23021.86</v>
      </c>
      <c r="M46" s="26">
        <f t="shared" si="20"/>
        <v>-12785.74</v>
      </c>
      <c r="N46" s="26">
        <f>SUM(N47:N53)</f>
        <v>-276035.16</v>
      </c>
    </row>
    <row r="47" spans="1:25" ht="18.75" customHeight="1">
      <c r="A47" s="13" t="s">
        <v>63</v>
      </c>
      <c r="B47" s="24">
        <v>-35338.9</v>
      </c>
      <c r="C47" s="24">
        <v>-21191.73</v>
      </c>
      <c r="D47" s="24">
        <v>-36949.25</v>
      </c>
      <c r="E47" s="24">
        <v>-31445.04</v>
      </c>
      <c r="F47" s="24">
        <v>-72781.29</v>
      </c>
      <c r="G47" s="24">
        <v>-19544.49</v>
      </c>
      <c r="H47" s="24">
        <v>-9298.86</v>
      </c>
      <c r="I47" s="24">
        <v>0</v>
      </c>
      <c r="J47" s="24">
        <v>-12678</v>
      </c>
      <c r="K47" s="24">
        <v>0</v>
      </c>
      <c r="L47" s="24">
        <v>-23021.86</v>
      </c>
      <c r="M47" s="24">
        <v>-12785.74</v>
      </c>
      <c r="N47" s="24">
        <f t="shared" si="17"/>
        <v>-275035.16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101</v>
      </c>
      <c r="B54" s="27">
        <v>22886.08</v>
      </c>
      <c r="C54" s="27">
        <v>215209.57</v>
      </c>
      <c r="D54" s="27">
        <v>62059.99</v>
      </c>
      <c r="E54" s="27">
        <v>109428.99</v>
      </c>
      <c r="F54" s="27">
        <v>215651.54</v>
      </c>
      <c r="G54" s="27">
        <v>137362.35</v>
      </c>
      <c r="H54" s="27">
        <v>62081.31</v>
      </c>
      <c r="I54" s="27">
        <v>117547.67</v>
      </c>
      <c r="J54" s="27">
        <v>18561.51</v>
      </c>
      <c r="K54" s="27">
        <v>111086.8</v>
      </c>
      <c r="L54" s="27">
        <v>1877.27</v>
      </c>
      <c r="M54" s="27">
        <v>22721.72</v>
      </c>
      <c r="N54" s="24">
        <f t="shared" si="17"/>
        <v>1096474.8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20"/>
    </row>
    <row r="57" spans="1:25" ht="15.75">
      <c r="A57" s="2" t="s">
        <v>71</v>
      </c>
      <c r="B57" s="29">
        <f aca="true" t="shared" si="21" ref="B57:M57">+B36+B42</f>
        <v>986174.3509640802</v>
      </c>
      <c r="C57" s="29">
        <f t="shared" si="21"/>
        <v>881832.318249</v>
      </c>
      <c r="D57" s="29">
        <f t="shared" si="21"/>
        <v>692606.5220725</v>
      </c>
      <c r="E57" s="29">
        <f t="shared" si="21"/>
        <v>206349.5873768</v>
      </c>
      <c r="F57" s="29">
        <f t="shared" si="21"/>
        <v>816025.65935235</v>
      </c>
      <c r="G57" s="29">
        <f t="shared" si="21"/>
        <v>942991.823</v>
      </c>
      <c r="H57" s="29">
        <f t="shared" si="21"/>
        <v>907540.5686</v>
      </c>
      <c r="I57" s="29">
        <f t="shared" si="21"/>
        <v>907170.0568546</v>
      </c>
      <c r="J57" s="29">
        <f t="shared" si="21"/>
        <v>608550.7742891001</v>
      </c>
      <c r="K57" s="29">
        <f t="shared" si="21"/>
        <v>851668.8260419199</v>
      </c>
      <c r="L57" s="29">
        <f t="shared" si="21"/>
        <v>328747.08034270996</v>
      </c>
      <c r="M57" s="29">
        <f t="shared" si="21"/>
        <v>216097.74041152</v>
      </c>
      <c r="N57" s="29">
        <f>SUM(B57:M57)</f>
        <v>8345755.307554581</v>
      </c>
      <c r="O57"/>
      <c r="P57" s="74"/>
      <c r="Q57"/>
      <c r="R57"/>
      <c r="S57"/>
      <c r="T57"/>
      <c r="U57"/>
      <c r="V57"/>
      <c r="W57"/>
      <c r="X57"/>
      <c r="Y57"/>
    </row>
    <row r="58" spans="1:16" ht="15" customHeight="1">
      <c r="A58" s="34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  <c r="P58" s="75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72</v>
      </c>
      <c r="B60" s="36">
        <f>SUM(B61:B74)</f>
        <v>986174.35</v>
      </c>
      <c r="C60" s="36">
        <f aca="true" t="shared" si="22" ref="C60:M60">SUM(C61:C74)</f>
        <v>881832.32</v>
      </c>
      <c r="D60" s="36">
        <f t="shared" si="22"/>
        <v>692606.52</v>
      </c>
      <c r="E60" s="36">
        <f t="shared" si="22"/>
        <v>206349.59</v>
      </c>
      <c r="F60" s="36">
        <f t="shared" si="22"/>
        <v>816025.66</v>
      </c>
      <c r="G60" s="36">
        <f t="shared" si="22"/>
        <v>942991.83</v>
      </c>
      <c r="H60" s="36">
        <f t="shared" si="22"/>
        <v>907540.5700000001</v>
      </c>
      <c r="I60" s="36">
        <f t="shared" si="22"/>
        <v>907170.07</v>
      </c>
      <c r="J60" s="36">
        <f t="shared" si="22"/>
        <v>608550.77</v>
      </c>
      <c r="K60" s="36">
        <f t="shared" si="22"/>
        <v>851668.83</v>
      </c>
      <c r="L60" s="36">
        <f t="shared" si="22"/>
        <v>328747.08</v>
      </c>
      <c r="M60" s="36">
        <f t="shared" si="22"/>
        <v>216097.74</v>
      </c>
      <c r="N60" s="29">
        <f>SUM(N61:N74)</f>
        <v>8345755.33</v>
      </c>
    </row>
    <row r="61" spans="1:15" ht="18.75" customHeight="1">
      <c r="A61" s="17" t="s">
        <v>73</v>
      </c>
      <c r="B61" s="36">
        <v>193955.58</v>
      </c>
      <c r="C61" s="36">
        <v>210434.62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404390.19999999995</v>
      </c>
      <c r="O61"/>
    </row>
    <row r="62" spans="1:15" ht="18.75" customHeight="1">
      <c r="A62" s="17" t="s">
        <v>74</v>
      </c>
      <c r="B62" s="36">
        <v>792218.77</v>
      </c>
      <c r="C62" s="36">
        <v>671397.7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1463616.47</v>
      </c>
      <c r="O62"/>
    </row>
    <row r="63" spans="1:16" ht="18.75" customHeight="1">
      <c r="A63" s="17" t="s">
        <v>75</v>
      </c>
      <c r="B63" s="35">
        <v>0</v>
      </c>
      <c r="C63" s="35">
        <v>0</v>
      </c>
      <c r="D63" s="26">
        <v>692606.52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692606.52</v>
      </c>
      <c r="P63"/>
    </row>
    <row r="64" spans="1:17" ht="18.75" customHeight="1">
      <c r="A64" s="17" t="s">
        <v>76</v>
      </c>
      <c r="B64" s="35">
        <v>0</v>
      </c>
      <c r="C64" s="35">
        <v>0</v>
      </c>
      <c r="D64" s="35">
        <v>0</v>
      </c>
      <c r="E64" s="26">
        <v>206349.59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206349.59</v>
      </c>
      <c r="Q64"/>
    </row>
    <row r="65" spans="1:18" ht="18.75" customHeight="1">
      <c r="A65" s="17" t="s">
        <v>77</v>
      </c>
      <c r="B65" s="35">
        <v>0</v>
      </c>
      <c r="C65" s="35">
        <v>0</v>
      </c>
      <c r="D65" s="35">
        <v>0</v>
      </c>
      <c r="E65" s="35">
        <v>0</v>
      </c>
      <c r="F65" s="26">
        <v>816025.66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816025.66</v>
      </c>
      <c r="R65"/>
    </row>
    <row r="66" spans="1:19" ht="18.75" customHeight="1">
      <c r="A66" s="17" t="s">
        <v>78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942991.83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942991.83</v>
      </c>
      <c r="S66"/>
    </row>
    <row r="67" spans="1:20" ht="18.75" customHeight="1">
      <c r="A67" s="17" t="s">
        <v>79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721237.12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721237.12</v>
      </c>
      <c r="T67"/>
    </row>
    <row r="68" spans="1:20" ht="18.75" customHeight="1">
      <c r="A68" s="17" t="s">
        <v>80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186303.45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186303.45</v>
      </c>
      <c r="T68"/>
    </row>
    <row r="69" spans="1:21" ht="18.75" customHeight="1">
      <c r="A69" s="17" t="s">
        <v>81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907170.07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907170.07</v>
      </c>
      <c r="U69"/>
    </row>
    <row r="70" spans="1:22" ht="18.75" customHeight="1">
      <c r="A70" s="17" t="s">
        <v>82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608550.77</v>
      </c>
      <c r="K70" s="35">
        <v>0</v>
      </c>
      <c r="L70" s="35">
        <v>0</v>
      </c>
      <c r="M70" s="35">
        <v>0</v>
      </c>
      <c r="N70" s="29">
        <f t="shared" si="23"/>
        <v>608550.77</v>
      </c>
      <c r="V70"/>
    </row>
    <row r="71" spans="1:23" ht="18.75" customHeight="1">
      <c r="A71" s="17" t="s">
        <v>83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851668.83</v>
      </c>
      <c r="L71" s="35">
        <v>0</v>
      </c>
      <c r="M71" s="61"/>
      <c r="N71" s="26">
        <f t="shared" si="23"/>
        <v>851668.83</v>
      </c>
      <c r="W71"/>
    </row>
    <row r="72" spans="1:24" ht="18.75" customHeight="1">
      <c r="A72" s="17" t="s">
        <v>84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328747.08</v>
      </c>
      <c r="M72" s="35">
        <v>0</v>
      </c>
      <c r="N72" s="29">
        <f t="shared" si="23"/>
        <v>328747.08</v>
      </c>
      <c r="X72"/>
    </row>
    <row r="73" spans="1:25" ht="18.75" customHeight="1">
      <c r="A73" s="17" t="s">
        <v>85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216097.74</v>
      </c>
      <c r="N73" s="26">
        <f t="shared" si="23"/>
        <v>216097.74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6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100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86</v>
      </c>
      <c r="B78" s="44">
        <v>2.2800484421180873</v>
      </c>
      <c r="C78" s="44">
        <v>2.241771847740698</v>
      </c>
      <c r="D78" s="44">
        <v>0</v>
      </c>
      <c r="E78" s="44">
        <v>0</v>
      </c>
      <c r="F78" s="35">
        <v>0</v>
      </c>
      <c r="G78" s="35">
        <v>0</v>
      </c>
      <c r="H78" s="44">
        <v>0</v>
      </c>
      <c r="I78" s="44">
        <v>0</v>
      </c>
      <c r="J78" s="44">
        <v>0</v>
      </c>
      <c r="K78" s="35">
        <v>0</v>
      </c>
      <c r="L78" s="44">
        <v>0</v>
      </c>
      <c r="M78" s="44">
        <v>0</v>
      </c>
      <c r="N78" s="29"/>
      <c r="O78"/>
    </row>
    <row r="79" spans="1:15" ht="18.75" customHeight="1">
      <c r="A79" s="17" t="s">
        <v>87</v>
      </c>
      <c r="B79" s="44">
        <v>1.978632220258031</v>
      </c>
      <c r="C79" s="44">
        <v>1.8661230606621118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6" ht="18.75" customHeight="1">
      <c r="A80" s="17" t="s">
        <v>88</v>
      </c>
      <c r="B80" s="44">
        <v>0</v>
      </c>
      <c r="C80" s="44">
        <v>0</v>
      </c>
      <c r="D80" s="22">
        <f>(D$37+D$38+D$39)/D$7</f>
        <v>1.8147715725443863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6"/>
      <c r="P80"/>
    </row>
    <row r="81" spans="1:17" ht="18.75" customHeight="1">
      <c r="A81" s="17" t="s">
        <v>89</v>
      </c>
      <c r="B81" s="44">
        <v>0</v>
      </c>
      <c r="C81" s="44">
        <v>0</v>
      </c>
      <c r="D81" s="44">
        <v>0</v>
      </c>
      <c r="E81" s="22">
        <f>(E$37+E$38+E$39)/E$7</f>
        <v>2.5260176562810273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9"/>
      <c r="Q81"/>
    </row>
    <row r="82" spans="1:18" ht="18.75" customHeight="1">
      <c r="A82" s="17" t="s">
        <v>90</v>
      </c>
      <c r="B82" s="44">
        <v>0</v>
      </c>
      <c r="C82" s="44">
        <v>0</v>
      </c>
      <c r="D82" s="44">
        <v>0</v>
      </c>
      <c r="E82" s="44">
        <v>0</v>
      </c>
      <c r="F82" s="44">
        <f>(F$37+F$38+F$39)/F$7</f>
        <v>2.1190222464181874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6"/>
      <c r="R82"/>
    </row>
    <row r="83" spans="1:19" ht="18.75" customHeight="1">
      <c r="A83" s="17" t="s">
        <v>91</v>
      </c>
      <c r="B83" s="44">
        <v>0</v>
      </c>
      <c r="C83" s="44">
        <v>0</v>
      </c>
      <c r="D83" s="44">
        <v>0</v>
      </c>
      <c r="E83" s="44">
        <v>0</v>
      </c>
      <c r="F83" s="35">
        <v>0</v>
      </c>
      <c r="G83" s="44">
        <f>(G$37+G$38+G$39)/G$7</f>
        <v>1.6803144998569306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9"/>
      <c r="S83"/>
    </row>
    <row r="84" spans="1:20" ht="18.75" customHeight="1">
      <c r="A84" s="17" t="s">
        <v>92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35">
        <v>0</v>
      </c>
      <c r="H84" s="44">
        <v>1.9766149606739332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T84"/>
    </row>
    <row r="85" spans="1:20" ht="18.75" customHeight="1">
      <c r="A85" s="17" t="s">
        <v>93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1.93322715533507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1" ht="18.75" customHeight="1">
      <c r="A86" s="17" t="s">
        <v>94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0</v>
      </c>
      <c r="I86" s="44">
        <f>(I$37+I$38+I$39)/I$7</f>
        <v>1.9197654204134265</v>
      </c>
      <c r="J86" s="44">
        <v>0</v>
      </c>
      <c r="K86" s="35">
        <v>0</v>
      </c>
      <c r="L86" s="44">
        <v>0</v>
      </c>
      <c r="M86" s="44">
        <v>0</v>
      </c>
      <c r="N86" s="26"/>
      <c r="U86"/>
    </row>
    <row r="87" spans="1:22" ht="18.75" customHeight="1">
      <c r="A87" s="17" t="s">
        <v>95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v>0</v>
      </c>
      <c r="J87" s="44">
        <f>(J$37+J$38+J$39)/J$7</f>
        <v>2.1624479559880174</v>
      </c>
      <c r="K87" s="35">
        <v>0</v>
      </c>
      <c r="L87" s="44">
        <v>0</v>
      </c>
      <c r="M87" s="44">
        <v>0</v>
      </c>
      <c r="N87" s="29"/>
      <c r="V87"/>
    </row>
    <row r="88" spans="1:23" ht="18.75" customHeight="1">
      <c r="A88" s="17" t="s">
        <v>96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v>0</v>
      </c>
      <c r="K88" s="22">
        <f>(K$37+K$38+K$39)/K$7</f>
        <v>2.067493401680824</v>
      </c>
      <c r="L88" s="44">
        <v>0</v>
      </c>
      <c r="M88" s="44">
        <v>0</v>
      </c>
      <c r="N88" s="26"/>
      <c r="W88"/>
    </row>
    <row r="89" spans="1:24" ht="18.75" customHeight="1">
      <c r="A89" s="17" t="s">
        <v>97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44">
        <v>0</v>
      </c>
      <c r="L89" s="44">
        <f>(L$37+L$38+L$39)/L$7</f>
        <v>2.454685275167001</v>
      </c>
      <c r="M89" s="44">
        <v>0</v>
      </c>
      <c r="N89" s="62"/>
      <c r="X89"/>
    </row>
    <row r="90" spans="1:25" ht="18.75" customHeight="1">
      <c r="A90" s="34" t="s">
        <v>98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9">
        <f>(M$37+M$38+M$39)/M$7</f>
        <v>2.404578040008878</v>
      </c>
      <c r="N90" s="50"/>
      <c r="Y90"/>
    </row>
    <row r="91" spans="1:13" ht="53.25" customHeight="1">
      <c r="A91" s="73" t="s">
        <v>102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</row>
    <row r="94" ht="14.25">
      <c r="B94" s="40"/>
    </row>
    <row r="95" ht="14.25">
      <c r="H95" s="41"/>
    </row>
    <row r="96" ht="14.25"/>
    <row r="97" spans="2:11" ht="14.25">
      <c r="B97" s="72"/>
      <c r="H97" s="42"/>
      <c r="I97" s="43"/>
      <c r="J97" s="43"/>
      <c r="K97" s="43"/>
    </row>
  </sheetData>
  <sheetProtection/>
  <mergeCells count="7">
    <mergeCell ref="A91:M91"/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2017-06-01T20:37:35Z</dcterms:modified>
  <cp:category/>
  <cp:version/>
  <cp:contentType/>
  <cp:contentStatus/>
</cp:coreProperties>
</file>