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<sst xmlns="http://schemas.openxmlformats.org/spreadsheetml/2006/main" count="105" uniqueCount="103">
  <si>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</si>
  <si>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</si>
  <si>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</si>
  <si>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</si>
  <si>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</si>
  <si>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</si>
  <si>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</si>
  <si>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</si>
  <si>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</si>
  <si>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</si>
  <si>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</si>
  <si>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</si>
  <si>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</si>
  <si>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</si>
  <si>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</si>
  <si>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</si>
  <si>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</si>
  <si>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</si>
  <si>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</si>
  <si>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</si>
  <si>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</si>
  <si>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</si>
  <si>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</si>
  <si>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</si>
  <si>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</si>
  <si>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</si>
  <si>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</si>
  <si>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</si>
  <si>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</si>
  <si>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</si>
  <si>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</si>
  <si>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</si>
  <si>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</si>
  <si>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</si>
  <si>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</si>
  <si>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</si>
  <si>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</si>
  <si>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</si>
  <si>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</si>
  <si>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</si>
  <si>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</si>
  <si>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</si>
  <si>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</si>
  <si>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</si>
  <si>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</si>
  <si>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</si>
  <si>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</si>
  <si>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</si>
  <si>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</si>
  <si>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</si>
  <si>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</si>
  <si>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</si>
  <si>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</si>
  <si>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</si>
  <si>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</si>
  <si>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</si>
  <si>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</si>
  <si>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</si>
  <si>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</si>
  <si>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</si>
  <si>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</si>
  <si>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</si>
  <si>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</si>
  <si>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</si>
  <si>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</si>
  <si>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</si>
  <si>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</si>
  <si>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</si>
  <si>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</si>
  <si>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</si>
  <si>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</si>
  <si>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</si>
  <si>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</si>
  <si>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</si>
  <si>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</si>
  <si>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</si>
  <si>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</si>
  <si>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</si>
  <si>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</si>
  <si>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</si>
  <si>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</si>
  <si>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</si>
  <si>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</si>
  <si>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</si>
  <si>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</si>
  <si>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</si>
  <si>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</si>
  <si>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</si>
  <si>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</si>
  <si>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</si>
  <si>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</si>
  <si>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</si>
  <si>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</si>
  <si>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</si>
  <si>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</si>
  <si>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</si>
  <si>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</si>
  <si>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</si>
  <si>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</si>
  <si>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24/05/17 - VENCIMENTO 31/05/17</t>
  </si>
  <si>
    <t>5.3. Revisão de Remuneração pelo Transporte Coletivo (1)</t>
  </si>
  <si>
    <t>8. Tarifa de Remuneração por Passageiro (2)</t>
  </si>
  <si>
    <t>Nota: (1) Remuneração da rede da madrugada (linhas noturnas), mês de abril/17, todas as áreas.
 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</si>
</sst>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545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545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545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531524</v>
      </c>
      <c r="C7" s="10">
        <f>C8+C20+C24</f>
        <v>394608</v>
      </c>
      <c r="D7" s="10">
        <f>D8+D20+D24</f>
        <v>395555</v>
      </c>
      <c r="E7" s="10">
        <f>E8+E20+E24</f>
        <v>53783</v>
      </c>
      <c r="F7" s="10">
        <f aca="true" t="shared" si="0" ref="F7:M7">F8+F20+F24</f>
        <v>341788</v>
      </c>
      <c r="G7" s="10">
        <f t="shared" si="0"/>
        <v>538880</v>
      </c>
      <c r="H7" s="10">
        <f t="shared" si="0"/>
        <v>491108</v>
      </c>
      <c r="I7" s="10">
        <f t="shared" si="0"/>
        <v>439482</v>
      </c>
      <c r="J7" s="10">
        <f t="shared" si="0"/>
        <v>306767</v>
      </c>
      <c r="K7" s="10">
        <f t="shared" si="0"/>
        <v>388377</v>
      </c>
      <c r="L7" s="10">
        <f t="shared" si="0"/>
        <v>155025</v>
      </c>
      <c r="M7" s="10">
        <f t="shared" si="0"/>
        <v>95702</v>
      </c>
      <c r="N7" s="10">
        <f>+N8+N20+N24</f>
        <v>4132599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215284</v>
      </c>
      <c r="C8" s="12">
        <f>+C9+C12+C16</f>
        <v>173587</v>
      </c>
      <c r="D8" s="12">
        <f>+D9+D12+D16</f>
        <v>189142</v>
      </c>
      <c r="E8" s="12">
        <f>+E9+E12+E16</f>
        <v>23186</v>
      </c>
      <c r="F8" s="12">
        <f aca="true" t="shared" si="1" ref="F8:M8">+F9+F12+F16</f>
        <v>149603</v>
      </c>
      <c r="G8" s="12">
        <f t="shared" si="1"/>
        <v>243751</v>
      </c>
      <c r="H8" s="12">
        <f t="shared" si="1"/>
        <v>215539</v>
      </c>
      <c r="I8" s="12">
        <f t="shared" si="1"/>
        <v>197832</v>
      </c>
      <c r="J8" s="12">
        <f t="shared" si="1"/>
        <v>138309</v>
      </c>
      <c r="K8" s="12">
        <f t="shared" si="1"/>
        <v>164179</v>
      </c>
      <c r="L8" s="12">
        <f t="shared" si="1"/>
        <v>75954</v>
      </c>
      <c r="M8" s="12">
        <f t="shared" si="1"/>
        <v>48333</v>
      </c>
      <c r="N8" s="12">
        <f>SUM(B8:M8)</f>
        <v>1834699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17418</v>
      </c>
      <c r="C9" s="14">
        <v>18097</v>
      </c>
      <c r="D9" s="14">
        <v>12589</v>
      </c>
      <c r="E9" s="14">
        <v>1171</v>
      </c>
      <c r="F9" s="14">
        <v>10682</v>
      </c>
      <c r="G9" s="14">
        <v>19683</v>
      </c>
      <c r="H9" s="14">
        <v>23249</v>
      </c>
      <c r="I9" s="14">
        <v>10984</v>
      </c>
      <c r="J9" s="14">
        <v>14043</v>
      </c>
      <c r="K9" s="14">
        <v>11344</v>
      </c>
      <c r="L9" s="14">
        <v>7933</v>
      </c>
      <c r="M9" s="14">
        <v>5420</v>
      </c>
      <c r="N9" s="12">
        <f aca="true" t="shared" si="2" ref="N9:N19">SUM(B9:M9)</f>
        <v>152613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17418</v>
      </c>
      <c r="C10" s="14">
        <f>+C9-C11</f>
        <v>18097</v>
      </c>
      <c r="D10" s="14">
        <f>+D9-D11</f>
        <v>12589</v>
      </c>
      <c r="E10" s="14">
        <f>+E9-E11</f>
        <v>1171</v>
      </c>
      <c r="F10" s="14">
        <f aca="true" t="shared" si="3" ref="F10:M10">+F9-F11</f>
        <v>10682</v>
      </c>
      <c r="G10" s="14">
        <f t="shared" si="3"/>
        <v>19683</v>
      </c>
      <c r="H10" s="14">
        <f t="shared" si="3"/>
        <v>23249</v>
      </c>
      <c r="I10" s="14">
        <f t="shared" si="3"/>
        <v>10984</v>
      </c>
      <c r="J10" s="14">
        <f t="shared" si="3"/>
        <v>14043</v>
      </c>
      <c r="K10" s="14">
        <f t="shared" si="3"/>
        <v>11344</v>
      </c>
      <c r="L10" s="14">
        <f t="shared" si="3"/>
        <v>7933</v>
      </c>
      <c r="M10" s="14">
        <f t="shared" si="3"/>
        <v>5420</v>
      </c>
      <c r="N10" s="12">
        <f t="shared" si="2"/>
        <v>152613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180667</v>
      </c>
      <c r="C12" s="14">
        <f>C13+C14+C15</f>
        <v>142978</v>
      </c>
      <c r="D12" s="14">
        <f>D13+D14+D15</f>
        <v>163110</v>
      </c>
      <c r="E12" s="14">
        <f>E13+E14+E15</f>
        <v>20310</v>
      </c>
      <c r="F12" s="14">
        <f aca="true" t="shared" si="4" ref="F12:M12">F13+F14+F15</f>
        <v>127823</v>
      </c>
      <c r="G12" s="14">
        <f t="shared" si="4"/>
        <v>205291</v>
      </c>
      <c r="H12" s="14">
        <f t="shared" si="4"/>
        <v>176399</v>
      </c>
      <c r="I12" s="14">
        <f t="shared" si="4"/>
        <v>170773</v>
      </c>
      <c r="J12" s="14">
        <f t="shared" si="4"/>
        <v>113355</v>
      </c>
      <c r="K12" s="14">
        <f t="shared" si="4"/>
        <v>137859</v>
      </c>
      <c r="L12" s="14">
        <f t="shared" si="4"/>
        <v>62470</v>
      </c>
      <c r="M12" s="14">
        <f t="shared" si="4"/>
        <v>39871</v>
      </c>
      <c r="N12" s="12">
        <f t="shared" si="2"/>
        <v>1540906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88400</v>
      </c>
      <c r="C13" s="14">
        <v>71098</v>
      </c>
      <c r="D13" s="14">
        <v>78742</v>
      </c>
      <c r="E13" s="14">
        <v>9996</v>
      </c>
      <c r="F13" s="14">
        <v>61223</v>
      </c>
      <c r="G13" s="14">
        <v>99717</v>
      </c>
      <c r="H13" s="14">
        <v>90957</v>
      </c>
      <c r="I13" s="14">
        <v>86226</v>
      </c>
      <c r="J13" s="14">
        <v>55666</v>
      </c>
      <c r="K13" s="14">
        <v>67190</v>
      </c>
      <c r="L13" s="14">
        <v>29839</v>
      </c>
      <c r="M13" s="14">
        <v>18579</v>
      </c>
      <c r="N13" s="12">
        <f t="shared" si="2"/>
        <v>757633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87059</v>
      </c>
      <c r="C14" s="14">
        <v>65303</v>
      </c>
      <c r="D14" s="14">
        <v>81128</v>
      </c>
      <c r="E14" s="14">
        <v>9567</v>
      </c>
      <c r="F14" s="14">
        <v>62348</v>
      </c>
      <c r="G14" s="14">
        <v>96574</v>
      </c>
      <c r="H14" s="14">
        <v>79240</v>
      </c>
      <c r="I14" s="14">
        <v>81227</v>
      </c>
      <c r="J14" s="14">
        <v>54012</v>
      </c>
      <c r="K14" s="14">
        <v>67124</v>
      </c>
      <c r="L14" s="14">
        <v>30469</v>
      </c>
      <c r="M14" s="14">
        <v>20268</v>
      </c>
      <c r="N14" s="12">
        <f t="shared" si="2"/>
        <v>734319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5208</v>
      </c>
      <c r="C15" s="14">
        <v>6577</v>
      </c>
      <c r="D15" s="14">
        <v>3240</v>
      </c>
      <c r="E15" s="14">
        <v>747</v>
      </c>
      <c r="F15" s="14">
        <v>4252</v>
      </c>
      <c r="G15" s="14">
        <v>9000</v>
      </c>
      <c r="H15" s="14">
        <v>6202</v>
      </c>
      <c r="I15" s="14">
        <v>3320</v>
      </c>
      <c r="J15" s="14">
        <v>3677</v>
      </c>
      <c r="K15" s="14">
        <v>3545</v>
      </c>
      <c r="L15" s="14">
        <v>2162</v>
      </c>
      <c r="M15" s="14">
        <v>1024</v>
      </c>
      <c r="N15" s="12">
        <f t="shared" si="2"/>
        <v>48954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17199</v>
      </c>
      <c r="C16" s="14">
        <f>C17+C18+C19</f>
        <v>12512</v>
      </c>
      <c r="D16" s="14">
        <f>D17+D18+D19</f>
        <v>13443</v>
      </c>
      <c r="E16" s="14">
        <f>E17+E18+E19</f>
        <v>1705</v>
      </c>
      <c r="F16" s="14">
        <f aca="true" t="shared" si="5" ref="F16:M16">F17+F18+F19</f>
        <v>11098</v>
      </c>
      <c r="G16" s="14">
        <f t="shared" si="5"/>
        <v>18777</v>
      </c>
      <c r="H16" s="14">
        <f t="shared" si="5"/>
        <v>15891</v>
      </c>
      <c r="I16" s="14">
        <f t="shared" si="5"/>
        <v>16075</v>
      </c>
      <c r="J16" s="14">
        <f t="shared" si="5"/>
        <v>10911</v>
      </c>
      <c r="K16" s="14">
        <f t="shared" si="5"/>
        <v>14976</v>
      </c>
      <c r="L16" s="14">
        <f t="shared" si="5"/>
        <v>5551</v>
      </c>
      <c r="M16" s="14">
        <f t="shared" si="5"/>
        <v>3042</v>
      </c>
      <c r="N16" s="12">
        <f t="shared" si="2"/>
        <v>141180</v>
      </c>
    </row>
    <row r="17" spans="1:25" ht="18.75" customHeight="1">
      <c r="A17" s="15" t="s">
        <v>16</v>
      </c>
      <c r="B17" s="14">
        <v>13704</v>
      </c>
      <c r="C17" s="14">
        <v>10335</v>
      </c>
      <c r="D17" s="14">
        <v>10271</v>
      </c>
      <c r="E17" s="14">
        <v>1330</v>
      </c>
      <c r="F17" s="14">
        <v>8985</v>
      </c>
      <c r="G17" s="14">
        <v>15360</v>
      </c>
      <c r="H17" s="14">
        <v>12846</v>
      </c>
      <c r="I17" s="14">
        <v>13303</v>
      </c>
      <c r="J17" s="14">
        <v>8520</v>
      </c>
      <c r="K17" s="14">
        <v>11808</v>
      </c>
      <c r="L17" s="14">
        <v>4411</v>
      </c>
      <c r="M17" s="14">
        <v>2315</v>
      </c>
      <c r="N17" s="12">
        <f t="shared" si="2"/>
        <v>113188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3474</v>
      </c>
      <c r="C18" s="14">
        <v>2135</v>
      </c>
      <c r="D18" s="14">
        <v>3149</v>
      </c>
      <c r="E18" s="14">
        <v>370</v>
      </c>
      <c r="F18" s="14">
        <v>2092</v>
      </c>
      <c r="G18" s="14">
        <v>3388</v>
      </c>
      <c r="H18" s="14">
        <v>3027</v>
      </c>
      <c r="I18" s="14">
        <v>2744</v>
      </c>
      <c r="J18" s="14">
        <v>2382</v>
      </c>
      <c r="K18" s="14">
        <v>3143</v>
      </c>
      <c r="L18" s="14">
        <v>1131</v>
      </c>
      <c r="M18" s="14">
        <v>719</v>
      </c>
      <c r="N18" s="12">
        <f t="shared" si="2"/>
        <v>27754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21</v>
      </c>
      <c r="C19" s="14">
        <v>42</v>
      </c>
      <c r="D19" s="14">
        <v>23</v>
      </c>
      <c r="E19" s="14">
        <v>5</v>
      </c>
      <c r="F19" s="14">
        <v>21</v>
      </c>
      <c r="G19" s="14">
        <v>29</v>
      </c>
      <c r="H19" s="14">
        <v>18</v>
      </c>
      <c r="I19" s="14">
        <v>28</v>
      </c>
      <c r="J19" s="14">
        <v>9</v>
      </c>
      <c r="K19" s="14">
        <v>25</v>
      </c>
      <c r="L19" s="14">
        <v>9</v>
      </c>
      <c r="M19" s="14">
        <v>8</v>
      </c>
      <c r="N19" s="12">
        <f t="shared" si="2"/>
        <v>238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133241</v>
      </c>
      <c r="C20" s="18">
        <f>C21+C22+C23</f>
        <v>84316</v>
      </c>
      <c r="D20" s="18">
        <f>D21+D22+D23</f>
        <v>78851</v>
      </c>
      <c r="E20" s="18">
        <f>E21+E22+E23</f>
        <v>10772</v>
      </c>
      <c r="F20" s="18">
        <f aca="true" t="shared" si="6" ref="F20:M20">F21+F22+F23</f>
        <v>68060</v>
      </c>
      <c r="G20" s="18">
        <f t="shared" si="6"/>
        <v>108564</v>
      </c>
      <c r="H20" s="18">
        <f t="shared" si="6"/>
        <v>114302</v>
      </c>
      <c r="I20" s="18">
        <f t="shared" si="6"/>
        <v>107167</v>
      </c>
      <c r="J20" s="18">
        <f t="shared" si="6"/>
        <v>69094</v>
      </c>
      <c r="K20" s="18">
        <f t="shared" si="6"/>
        <v>110106</v>
      </c>
      <c r="L20" s="18">
        <f t="shared" si="6"/>
        <v>41770</v>
      </c>
      <c r="M20" s="18">
        <f t="shared" si="6"/>
        <v>24742</v>
      </c>
      <c r="N20" s="12">
        <f aca="true" t="shared" si="7" ref="N20:N26">SUM(B20:M20)</f>
        <v>950985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70615</v>
      </c>
      <c r="C21" s="14">
        <v>47683</v>
      </c>
      <c r="D21" s="14">
        <v>42934</v>
      </c>
      <c r="E21" s="14">
        <v>6032</v>
      </c>
      <c r="F21" s="14">
        <v>36960</v>
      </c>
      <c r="G21" s="14">
        <v>59842</v>
      </c>
      <c r="H21" s="14">
        <v>66334</v>
      </c>
      <c r="I21" s="14">
        <v>59838</v>
      </c>
      <c r="J21" s="14">
        <v>37972</v>
      </c>
      <c r="K21" s="14">
        <v>58577</v>
      </c>
      <c r="L21" s="14">
        <v>22348</v>
      </c>
      <c r="M21" s="14">
        <v>12914</v>
      </c>
      <c r="N21" s="12">
        <f t="shared" si="7"/>
        <v>522049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60006</v>
      </c>
      <c r="C22" s="14">
        <v>34296</v>
      </c>
      <c r="D22" s="14">
        <v>34623</v>
      </c>
      <c r="E22" s="14">
        <v>4471</v>
      </c>
      <c r="F22" s="14">
        <v>29531</v>
      </c>
      <c r="G22" s="14">
        <v>45640</v>
      </c>
      <c r="H22" s="14">
        <v>45735</v>
      </c>
      <c r="I22" s="14">
        <v>45537</v>
      </c>
      <c r="J22" s="14">
        <v>29633</v>
      </c>
      <c r="K22" s="14">
        <v>49459</v>
      </c>
      <c r="L22" s="14">
        <v>18471</v>
      </c>
      <c r="M22" s="14">
        <v>11388</v>
      </c>
      <c r="N22" s="12">
        <f t="shared" si="7"/>
        <v>408790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2620</v>
      </c>
      <c r="C23" s="14">
        <v>2337</v>
      </c>
      <c r="D23" s="14">
        <v>1294</v>
      </c>
      <c r="E23" s="14">
        <v>269</v>
      </c>
      <c r="F23" s="14">
        <v>1569</v>
      </c>
      <c r="G23" s="14">
        <v>3082</v>
      </c>
      <c r="H23" s="14">
        <v>2233</v>
      </c>
      <c r="I23" s="14">
        <v>1792</v>
      </c>
      <c r="J23" s="14">
        <v>1489</v>
      </c>
      <c r="K23" s="14">
        <v>2070</v>
      </c>
      <c r="L23" s="14">
        <v>951</v>
      </c>
      <c r="M23" s="14">
        <v>440</v>
      </c>
      <c r="N23" s="12">
        <f t="shared" si="7"/>
        <v>20146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182999</v>
      </c>
      <c r="C24" s="14">
        <f>C25+C26</f>
        <v>136705</v>
      </c>
      <c r="D24" s="14">
        <f>D25+D26</f>
        <v>127562</v>
      </c>
      <c r="E24" s="14">
        <f>E25+E26</f>
        <v>19825</v>
      </c>
      <c r="F24" s="14">
        <f aca="true" t="shared" si="8" ref="F24:M24">F25+F26</f>
        <v>124125</v>
      </c>
      <c r="G24" s="14">
        <f t="shared" si="8"/>
        <v>186565</v>
      </c>
      <c r="H24" s="14">
        <f t="shared" si="8"/>
        <v>161267</v>
      </c>
      <c r="I24" s="14">
        <f t="shared" si="8"/>
        <v>134483</v>
      </c>
      <c r="J24" s="14">
        <f t="shared" si="8"/>
        <v>99364</v>
      </c>
      <c r="K24" s="14">
        <f t="shared" si="8"/>
        <v>114092</v>
      </c>
      <c r="L24" s="14">
        <f t="shared" si="8"/>
        <v>37301</v>
      </c>
      <c r="M24" s="14">
        <f t="shared" si="8"/>
        <v>22627</v>
      </c>
      <c r="N24" s="12">
        <f t="shared" si="7"/>
        <v>1346915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70250</v>
      </c>
      <c r="C25" s="14">
        <v>60925</v>
      </c>
      <c r="D25" s="14">
        <v>57286</v>
      </c>
      <c r="E25" s="14">
        <v>10017</v>
      </c>
      <c r="F25" s="14">
        <v>55063</v>
      </c>
      <c r="G25" s="14">
        <v>87367</v>
      </c>
      <c r="H25" s="14">
        <v>78156</v>
      </c>
      <c r="I25" s="14">
        <v>54798</v>
      </c>
      <c r="J25" s="14">
        <v>46068</v>
      </c>
      <c r="K25" s="14">
        <v>46496</v>
      </c>
      <c r="L25" s="14">
        <v>15481</v>
      </c>
      <c r="M25" s="14">
        <v>8210</v>
      </c>
      <c r="N25" s="12">
        <f t="shared" si="7"/>
        <v>590117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112749</v>
      </c>
      <c r="C26" s="14">
        <v>75780</v>
      </c>
      <c r="D26" s="14">
        <v>70276</v>
      </c>
      <c r="E26" s="14">
        <v>9808</v>
      </c>
      <c r="F26" s="14">
        <v>69062</v>
      </c>
      <c r="G26" s="14">
        <v>99198</v>
      </c>
      <c r="H26" s="14">
        <v>83111</v>
      </c>
      <c r="I26" s="14">
        <v>79685</v>
      </c>
      <c r="J26" s="14">
        <v>53296</v>
      </c>
      <c r="K26" s="14">
        <v>67596</v>
      </c>
      <c r="L26" s="14">
        <v>21820</v>
      </c>
      <c r="M26" s="14">
        <v>14417</v>
      </c>
      <c r="N26" s="12">
        <f t="shared" si="7"/>
        <v>756798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1078533.03412104</v>
      </c>
      <c r="C36" s="60">
        <f aca="true" t="shared" si="11" ref="C36:M36">C37+C38+C39+C40</f>
        <v>773665.891544</v>
      </c>
      <c r="D36" s="60">
        <f t="shared" si="11"/>
        <v>727875.75352775</v>
      </c>
      <c r="E36" s="60">
        <f t="shared" si="11"/>
        <v>135846.97500719997</v>
      </c>
      <c r="F36" s="60">
        <f t="shared" si="11"/>
        <v>724237.1009854001</v>
      </c>
      <c r="G36" s="60">
        <f t="shared" si="11"/>
        <v>905501.7120000002</v>
      </c>
      <c r="H36" s="60">
        <f t="shared" si="11"/>
        <v>965911.2372000001</v>
      </c>
      <c r="I36" s="60">
        <f t="shared" si="11"/>
        <v>843676.3856876</v>
      </c>
      <c r="J36" s="60">
        <f t="shared" si="11"/>
        <v>663365.3906081</v>
      </c>
      <c r="K36" s="60">
        <f t="shared" si="11"/>
        <v>802911.2118395199</v>
      </c>
      <c r="L36" s="60">
        <f t="shared" si="11"/>
        <v>380544.6949357499</v>
      </c>
      <c r="M36" s="60">
        <f t="shared" si="11"/>
        <v>230114.68214912</v>
      </c>
      <c r="N36" s="60">
        <f>N37+N38+N39+N40</f>
        <v>8232184.06960548</v>
      </c>
    </row>
    <row r="37" spans="1:14" ht="18.75" customHeight="1">
      <c r="A37" s="57" t="s">
        <v>54</v>
      </c>
      <c r="B37" s="54">
        <f aca="true" t="shared" si="12" ref="B37:M37">B29*B7</f>
        <v>1078568.5008</v>
      </c>
      <c r="C37" s="54">
        <f t="shared" si="12"/>
        <v>773589.5231999999</v>
      </c>
      <c r="D37" s="54">
        <f t="shared" si="12"/>
        <v>717853.214</v>
      </c>
      <c r="E37" s="54">
        <f t="shared" si="12"/>
        <v>135538.5383</v>
      </c>
      <c r="F37" s="54">
        <f t="shared" si="12"/>
        <v>724248.7720000001</v>
      </c>
      <c r="G37" s="54">
        <f t="shared" si="12"/>
        <v>905587.8400000001</v>
      </c>
      <c r="H37" s="54">
        <f t="shared" si="12"/>
        <v>965763.882</v>
      </c>
      <c r="I37" s="54">
        <f t="shared" si="12"/>
        <v>843629.6472</v>
      </c>
      <c r="J37" s="54">
        <f t="shared" si="12"/>
        <v>663199.5773</v>
      </c>
      <c r="K37" s="54">
        <f t="shared" si="12"/>
        <v>802736.4212999999</v>
      </c>
      <c r="L37" s="54">
        <f t="shared" si="12"/>
        <v>380415.8475</v>
      </c>
      <c r="M37" s="54">
        <f t="shared" si="12"/>
        <v>230096.3186</v>
      </c>
      <c r="N37" s="56">
        <f>SUM(B37:M37)</f>
        <v>8221228.0822</v>
      </c>
    </row>
    <row r="38" spans="1:14" ht="18.75" customHeight="1">
      <c r="A38" s="57" t="s">
        <v>55</v>
      </c>
      <c r="B38" s="54">
        <f aca="true" t="shared" si="13" ref="B38:M38">B30*B7</f>
        <v>-3292.54667896</v>
      </c>
      <c r="C38" s="54">
        <f t="shared" si="13"/>
        <v>-2316.151656</v>
      </c>
      <c r="D38" s="54">
        <f t="shared" si="13"/>
        <v>-2195.3104722499997</v>
      </c>
      <c r="E38" s="54">
        <f t="shared" si="13"/>
        <v>-337.84329280000003</v>
      </c>
      <c r="F38" s="54">
        <f t="shared" si="13"/>
        <v>-2173.0710146</v>
      </c>
      <c r="G38" s="54">
        <f t="shared" si="13"/>
        <v>-2748.288</v>
      </c>
      <c r="H38" s="54">
        <f t="shared" si="13"/>
        <v>-2750.2048</v>
      </c>
      <c r="I38" s="54">
        <f t="shared" si="13"/>
        <v>-2499.8615124</v>
      </c>
      <c r="J38" s="54">
        <f t="shared" si="13"/>
        <v>-1952.7866919</v>
      </c>
      <c r="K38" s="54">
        <f t="shared" si="13"/>
        <v>-2427.4494604799997</v>
      </c>
      <c r="L38" s="54">
        <f t="shared" si="13"/>
        <v>-1142.31256425</v>
      </c>
      <c r="M38" s="54">
        <f t="shared" si="13"/>
        <v>-700.6764508800001</v>
      </c>
      <c r="N38" s="25">
        <f>SUM(B38:M38)</f>
        <v>-24536.50259452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10056.45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7802.650000000009</v>
      </c>
      <c r="C42" s="25">
        <f aca="true" t="shared" si="15" ref="C42:M42">+C43+C46+C54+C55</f>
        <v>30983.78</v>
      </c>
      <c r="D42" s="25">
        <f t="shared" si="15"/>
        <v>-35779.63</v>
      </c>
      <c r="E42" s="25">
        <f t="shared" si="15"/>
        <v>17046.940000000002</v>
      </c>
      <c r="F42" s="25">
        <f t="shared" si="15"/>
        <v>11442.04</v>
      </c>
      <c r="G42" s="25">
        <f t="shared" si="15"/>
        <v>-11110.839999999997</v>
      </c>
      <c r="H42" s="25">
        <f t="shared" si="15"/>
        <v>-87649.8</v>
      </c>
      <c r="I42" s="25">
        <f t="shared" si="15"/>
        <v>-68988.73</v>
      </c>
      <c r="J42" s="25">
        <f t="shared" si="15"/>
        <v>-48708.490000000005</v>
      </c>
      <c r="K42" s="25">
        <f t="shared" si="15"/>
        <v>-59143.079999999994</v>
      </c>
      <c r="L42" s="25">
        <f t="shared" si="15"/>
        <v>-16639.520000000004</v>
      </c>
      <c r="M42" s="25">
        <f t="shared" si="15"/>
        <v>3442.0099999999984</v>
      </c>
      <c r="N42" s="25">
        <f>+N43+N46+N54+N55</f>
        <v>-257302.66999999998</v>
      </c>
    </row>
    <row r="43" spans="1:14" ht="18.75" customHeight="1">
      <c r="A43" s="17" t="s">
        <v>59</v>
      </c>
      <c r="B43" s="26">
        <f>B44+B45</f>
        <v>-66188.4</v>
      </c>
      <c r="C43" s="26">
        <f>C44+C45</f>
        <v>-68768.6</v>
      </c>
      <c r="D43" s="26">
        <f>D44+D45</f>
        <v>-47838.2</v>
      </c>
      <c r="E43" s="26">
        <f>E44+E45</f>
        <v>-4449.8</v>
      </c>
      <c r="F43" s="26">
        <f aca="true" t="shared" si="16" ref="F43:M43">F44+F45</f>
        <v>-40591.6</v>
      </c>
      <c r="G43" s="26">
        <f t="shared" si="16"/>
        <v>-74795.4</v>
      </c>
      <c r="H43" s="26">
        <f t="shared" si="16"/>
        <v>-88346.2</v>
      </c>
      <c r="I43" s="26">
        <f t="shared" si="16"/>
        <v>-41739.2</v>
      </c>
      <c r="J43" s="26">
        <f t="shared" si="16"/>
        <v>-53363.4</v>
      </c>
      <c r="K43" s="26">
        <f t="shared" si="16"/>
        <v>-43107.2</v>
      </c>
      <c r="L43" s="26">
        <f t="shared" si="16"/>
        <v>-30145.4</v>
      </c>
      <c r="M43" s="26">
        <f t="shared" si="16"/>
        <v>-20596</v>
      </c>
      <c r="N43" s="25">
        <f aca="true" t="shared" si="17" ref="N43:N55">SUM(B43:M43)</f>
        <v>-579929.4</v>
      </c>
    </row>
    <row r="44" spans="1:25" ht="18.75" customHeight="1">
      <c r="A44" s="13" t="s">
        <v>60</v>
      </c>
      <c r="B44" s="20">
        <f>ROUND(-B9*$D$3,2)</f>
        <v>-66188.4</v>
      </c>
      <c r="C44" s="20">
        <f>ROUND(-C9*$D$3,2)</f>
        <v>-68768.6</v>
      </c>
      <c r="D44" s="20">
        <f>ROUND(-D9*$D$3,2)</f>
        <v>-47838.2</v>
      </c>
      <c r="E44" s="20">
        <f>ROUND(-E9*$D$3,2)</f>
        <v>-4449.8</v>
      </c>
      <c r="F44" s="20">
        <f aca="true" t="shared" si="18" ref="F44:M44">ROUND(-F9*$D$3,2)</f>
        <v>-40591.6</v>
      </c>
      <c r="G44" s="20">
        <f t="shared" si="18"/>
        <v>-74795.4</v>
      </c>
      <c r="H44" s="20">
        <f t="shared" si="18"/>
        <v>-88346.2</v>
      </c>
      <c r="I44" s="20">
        <f t="shared" si="18"/>
        <v>-41739.2</v>
      </c>
      <c r="J44" s="20">
        <f t="shared" si="18"/>
        <v>-53363.4</v>
      </c>
      <c r="K44" s="20">
        <f t="shared" si="18"/>
        <v>-43107.2</v>
      </c>
      <c r="L44" s="20">
        <f t="shared" si="18"/>
        <v>-30145.4</v>
      </c>
      <c r="M44" s="20">
        <f t="shared" si="18"/>
        <v>-20596</v>
      </c>
      <c r="N44" s="46">
        <f t="shared" si="17"/>
        <v>-579929.4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73991.05</v>
      </c>
      <c r="C54" s="27">
        <v>99752.38</v>
      </c>
      <c r="D54" s="27">
        <v>12058.57</v>
      </c>
      <c r="E54" s="27">
        <v>21996.74</v>
      </c>
      <c r="F54" s="27">
        <v>52033.64</v>
      </c>
      <c r="G54" s="27">
        <v>63684.56</v>
      </c>
      <c r="H54" s="27">
        <v>1196.4</v>
      </c>
      <c r="I54" s="27">
        <v>-27249.53</v>
      </c>
      <c r="J54" s="27">
        <v>4654.91</v>
      </c>
      <c r="K54" s="27">
        <v>-16035.88</v>
      </c>
      <c r="L54" s="27">
        <v>13505.88</v>
      </c>
      <c r="M54" s="27">
        <v>24038.01</v>
      </c>
      <c r="N54" s="24">
        <f t="shared" si="17"/>
        <v>323626.73000000004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1086335.68412104</v>
      </c>
      <c r="C57" s="29">
        <f t="shared" si="21"/>
        <v>804649.671544</v>
      </c>
      <c r="D57" s="29">
        <f t="shared" si="21"/>
        <v>692096.12352775</v>
      </c>
      <c r="E57" s="29">
        <f t="shared" si="21"/>
        <v>152893.91500719998</v>
      </c>
      <c r="F57" s="29">
        <f t="shared" si="21"/>
        <v>735679.1409854002</v>
      </c>
      <c r="G57" s="29">
        <f t="shared" si="21"/>
        <v>894390.8720000002</v>
      </c>
      <c r="H57" s="29">
        <f t="shared" si="21"/>
        <v>878261.4372</v>
      </c>
      <c r="I57" s="29">
        <f t="shared" si="21"/>
        <v>774687.6556876</v>
      </c>
      <c r="J57" s="29">
        <f t="shared" si="21"/>
        <v>614656.9006081</v>
      </c>
      <c r="K57" s="29">
        <f t="shared" si="21"/>
        <v>743768.13183952</v>
      </c>
      <c r="L57" s="29">
        <f t="shared" si="21"/>
        <v>363905.1749357499</v>
      </c>
      <c r="M57" s="29">
        <f t="shared" si="21"/>
        <v>233556.69214912</v>
      </c>
      <c r="N57" s="29">
        <f>SUM(B57:M57)</f>
        <v>7974881.399605482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1086335.68</v>
      </c>
      <c r="C60" s="36">
        <f aca="true" t="shared" si="22" ref="C60:M60">SUM(C61:C74)</f>
        <v>804649.6699999999</v>
      </c>
      <c r="D60" s="36">
        <f t="shared" si="22"/>
        <v>692096.12</v>
      </c>
      <c r="E60" s="36">
        <f t="shared" si="22"/>
        <v>152893.92</v>
      </c>
      <c r="F60" s="36">
        <f t="shared" si="22"/>
        <v>735679.14</v>
      </c>
      <c r="G60" s="36">
        <f t="shared" si="22"/>
        <v>894390.87</v>
      </c>
      <c r="H60" s="36">
        <f t="shared" si="22"/>
        <v>878261.45</v>
      </c>
      <c r="I60" s="36">
        <f t="shared" si="22"/>
        <v>774687.65</v>
      </c>
      <c r="J60" s="36">
        <f t="shared" si="22"/>
        <v>614656.9</v>
      </c>
      <c r="K60" s="36">
        <f t="shared" si="22"/>
        <v>743768.13</v>
      </c>
      <c r="L60" s="36">
        <f t="shared" si="22"/>
        <v>363905.18</v>
      </c>
      <c r="M60" s="36">
        <f t="shared" si="22"/>
        <v>233556.69</v>
      </c>
      <c r="N60" s="29">
        <f>SUM(N61:N74)</f>
        <v>7974881.4</v>
      </c>
    </row>
    <row r="61" spans="1:15" ht="18.75" customHeight="1">
      <c r="A61" s="17" t="s">
        <v>73</v>
      </c>
      <c r="B61" s="36">
        <v>198193.35</v>
      </c>
      <c r="C61" s="36">
        <v>225536.33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423729.68</v>
      </c>
      <c r="O61"/>
    </row>
    <row r="62" spans="1:15" ht="18.75" customHeight="1">
      <c r="A62" s="17" t="s">
        <v>74</v>
      </c>
      <c r="B62" s="36">
        <v>888142.33</v>
      </c>
      <c r="C62" s="36">
        <v>579113.34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1467255.67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692096.12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692096.12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152893.92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152893.92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735679.14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735679.14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894390.87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894390.87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686374.82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686374.82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191886.63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191886.63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774687.65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774687.65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614656.9</v>
      </c>
      <c r="K70" s="35">
        <v>0</v>
      </c>
      <c r="L70" s="35">
        <v>0</v>
      </c>
      <c r="M70" s="35">
        <v>0</v>
      </c>
      <c r="N70" s="29">
        <f t="shared" si="23"/>
        <v>614656.9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743768.13</v>
      </c>
      <c r="L71" s="35">
        <v>0</v>
      </c>
      <c r="M71" s="61"/>
      <c r="N71" s="26">
        <f t="shared" si="23"/>
        <v>743768.13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363905.18</v>
      </c>
      <c r="M72" s="35">
        <v>0</v>
      </c>
      <c r="N72" s="29">
        <f t="shared" si="23"/>
        <v>363905.18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233556.69</v>
      </c>
      <c r="N73" s="26">
        <f t="shared" si="23"/>
        <v>233556.69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2.2770097420853195</v>
      </c>
      <c r="C78" s="44">
        <v>2.236921615844262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1.9786123508322142</v>
      </c>
      <c r="C79" s="44">
        <v>1.8660695169524095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1.814714271157614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2.52583483642043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2.1189658530592066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1.6803401722090265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1.9765725334832571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1.9331277812980898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1.9197063490372757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2.1624405187262643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2.067350053786707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2.4547311397242377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2.4044918826055883</v>
      </c>
      <c r="N90" s="50"/>
      <c r="Y90"/>
    </row>
    <row r="91" spans="1:13" ht="45.7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2017-05-30T20:30:06Z</dcterms:modified>
  <cp:category/>
  <cp:version/>
  <cp:contentType/>
  <cp:contentStatus/>
</cp:coreProperties>
</file>