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<sst xmlns="http://schemas.openxmlformats.org/spreadsheetml/2006/main" count="105" uniqueCount="103">
  <si>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</si>
  <si>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</si>
  <si>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</si>
  <si>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</si>
  <si>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</si>
  <si>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</si>
  <si>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</si>
  <si>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</si>
  <si>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</si>
  <si>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</si>
  <si>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</si>
  <si>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</si>
  <si>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</si>
  <si>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</si>
  <si>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</si>
  <si>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</si>
  <si>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</si>
  <si>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</si>
  <si>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</si>
  <si>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</si>
  <si>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</si>
  <si>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</si>
  <si>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</si>
  <si>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</si>
  <si>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</si>
  <si>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</si>
  <si>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</si>
  <si>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</si>
  <si>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</si>
  <si>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</si>
  <si>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</si>
  <si>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</si>
  <si>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</si>
  <si>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</si>
  <si>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</si>
  <si>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</si>
  <si>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</si>
  <si>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</si>
  <si>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</si>
  <si>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</si>
  <si>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</si>
  <si>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</si>
  <si>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</si>
  <si>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</si>
  <si>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</si>
  <si>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</si>
  <si>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</si>
  <si>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</si>
  <si>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</si>
  <si>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</si>
  <si>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</si>
  <si>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</si>
  <si>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</si>
  <si>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</si>
  <si>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</si>
  <si>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</si>
  <si>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</si>
  <si>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</si>
  <si>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</si>
  <si>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</si>
  <si>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</si>
  <si>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</si>
  <si>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</si>
  <si>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</si>
  <si>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</si>
  <si>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</si>
  <si>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</si>
  <si>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</si>
  <si>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</si>
  <si>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</si>
  <si>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</si>
  <si>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</si>
  <si>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</si>
  <si>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</si>
  <si>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</si>
  <si>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</si>
  <si>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</si>
  <si>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</si>
  <si>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</si>
  <si>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</si>
  <si>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</si>
  <si>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</si>
  <si>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</si>
  <si>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</si>
  <si>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</si>
  <si>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</si>
  <si>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</si>
  <si>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</si>
  <si>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</si>
  <si>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</si>
  <si>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</si>
  <si>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</si>
  <si>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</si>
  <si>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</si>
  <si>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</si>
  <si>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</si>
  <si>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</si>
  <si>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</si>
  <si>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</si>
  <si>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22/05/17 - VENCIMENTO 29/05/17</t>
  </si>
  <si>
    <t>8. Tarifa de Remuneração por Passageiro (2)</t>
  </si>
  <si>
    <t>5.3. Revisão de Remuneração pelo Transporte Coletivo (1)</t>
  </si>
  <si>
    <t>Nota: (1) Revisão de passageiros transportados, mês de abril/2017, todas as áreas, total de 593.289 passageiros.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</si>
</sst>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17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717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717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7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509905</v>
      </c>
      <c r="C7" s="10">
        <f>C8+C20+C24</f>
        <v>371019</v>
      </c>
      <c r="D7" s="10">
        <f>D8+D20+D24</f>
        <v>377406</v>
      </c>
      <c r="E7" s="10">
        <f>E8+E20+E24</f>
        <v>50084</v>
      </c>
      <c r="F7" s="10">
        <f aca="true" t="shared" si="0" ref="F7:M7">F8+F20+F24</f>
        <v>323955</v>
      </c>
      <c r="G7" s="10">
        <f t="shared" si="0"/>
        <v>517996</v>
      </c>
      <c r="H7" s="10">
        <f t="shared" si="0"/>
        <v>474732</v>
      </c>
      <c r="I7" s="10">
        <f t="shared" si="0"/>
        <v>420862</v>
      </c>
      <c r="J7" s="10">
        <f t="shared" si="0"/>
        <v>296756</v>
      </c>
      <c r="K7" s="10">
        <f t="shared" si="0"/>
        <v>369468</v>
      </c>
      <c r="L7" s="10">
        <f t="shared" si="0"/>
        <v>151357</v>
      </c>
      <c r="M7" s="10">
        <f t="shared" si="0"/>
        <v>92341</v>
      </c>
      <c r="N7" s="10">
        <f>+N8+N20+N24</f>
        <v>3955881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210224</v>
      </c>
      <c r="C8" s="12">
        <f>+C9+C12+C16</f>
        <v>165339</v>
      </c>
      <c r="D8" s="12">
        <f>+D9+D12+D16</f>
        <v>183371</v>
      </c>
      <c r="E8" s="12">
        <f>+E9+E12+E16</f>
        <v>22198</v>
      </c>
      <c r="F8" s="12">
        <f aca="true" t="shared" si="1" ref="F8:M8">+F9+F12+F16</f>
        <v>143190</v>
      </c>
      <c r="G8" s="12">
        <f t="shared" si="1"/>
        <v>238449</v>
      </c>
      <c r="H8" s="12">
        <f t="shared" si="1"/>
        <v>212720</v>
      </c>
      <c r="I8" s="12">
        <f t="shared" si="1"/>
        <v>191392</v>
      </c>
      <c r="J8" s="12">
        <f t="shared" si="1"/>
        <v>136678</v>
      </c>
      <c r="K8" s="12">
        <f t="shared" si="1"/>
        <v>158621</v>
      </c>
      <c r="L8" s="12">
        <f t="shared" si="1"/>
        <v>75076</v>
      </c>
      <c r="M8" s="12">
        <f t="shared" si="1"/>
        <v>47137</v>
      </c>
      <c r="N8" s="12">
        <f>SUM(B8:M8)</f>
        <v>1784395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20063</v>
      </c>
      <c r="C9" s="14">
        <v>20186</v>
      </c>
      <c r="D9" s="14">
        <v>14755</v>
      </c>
      <c r="E9" s="14">
        <v>1393</v>
      </c>
      <c r="F9" s="14">
        <v>12043</v>
      </c>
      <c r="G9" s="14">
        <v>22838</v>
      </c>
      <c r="H9" s="14">
        <v>26208</v>
      </c>
      <c r="I9" s="14">
        <v>12946</v>
      </c>
      <c r="J9" s="14">
        <v>16212</v>
      </c>
      <c r="K9" s="14">
        <v>13113</v>
      </c>
      <c r="L9" s="14">
        <v>8618</v>
      </c>
      <c r="M9" s="14">
        <v>5871</v>
      </c>
      <c r="N9" s="12">
        <f aca="true" t="shared" si="2" ref="N9:N19">SUM(B9:M9)</f>
        <v>174246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20063</v>
      </c>
      <c r="C10" s="14">
        <f>+C9-C11</f>
        <v>20186</v>
      </c>
      <c r="D10" s="14">
        <f>+D9-D11</f>
        <v>14755</v>
      </c>
      <c r="E10" s="14">
        <f>+E9-E11</f>
        <v>1393</v>
      </c>
      <c r="F10" s="14">
        <f aca="true" t="shared" si="3" ref="F10:M10">+F9-F11</f>
        <v>12043</v>
      </c>
      <c r="G10" s="14">
        <f t="shared" si="3"/>
        <v>22838</v>
      </c>
      <c r="H10" s="14">
        <f t="shared" si="3"/>
        <v>26208</v>
      </c>
      <c r="I10" s="14">
        <f t="shared" si="3"/>
        <v>12946</v>
      </c>
      <c r="J10" s="14">
        <f t="shared" si="3"/>
        <v>16212</v>
      </c>
      <c r="K10" s="14">
        <f t="shared" si="3"/>
        <v>13113</v>
      </c>
      <c r="L10" s="14">
        <f t="shared" si="3"/>
        <v>8618</v>
      </c>
      <c r="M10" s="14">
        <f t="shared" si="3"/>
        <v>5871</v>
      </c>
      <c r="N10" s="12">
        <f t="shared" si="2"/>
        <v>174246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173450</v>
      </c>
      <c r="C12" s="14">
        <f>C13+C14+C15</f>
        <v>133217</v>
      </c>
      <c r="D12" s="14">
        <f>D13+D14+D15</f>
        <v>155603</v>
      </c>
      <c r="E12" s="14">
        <f>E13+E14+E15</f>
        <v>19218</v>
      </c>
      <c r="F12" s="14">
        <f aca="true" t="shared" si="4" ref="F12:M12">F13+F14+F15</f>
        <v>120448</v>
      </c>
      <c r="G12" s="14">
        <f t="shared" si="4"/>
        <v>197147</v>
      </c>
      <c r="H12" s="14">
        <f t="shared" si="4"/>
        <v>171135</v>
      </c>
      <c r="I12" s="14">
        <f t="shared" si="4"/>
        <v>162945</v>
      </c>
      <c r="J12" s="14">
        <f t="shared" si="4"/>
        <v>109699</v>
      </c>
      <c r="K12" s="14">
        <f t="shared" si="4"/>
        <v>131341</v>
      </c>
      <c r="L12" s="14">
        <f t="shared" si="4"/>
        <v>61018</v>
      </c>
      <c r="M12" s="14">
        <f t="shared" si="4"/>
        <v>38357</v>
      </c>
      <c r="N12" s="12">
        <f t="shared" si="2"/>
        <v>1473578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82751</v>
      </c>
      <c r="C13" s="14">
        <v>64719</v>
      </c>
      <c r="D13" s="14">
        <v>73477</v>
      </c>
      <c r="E13" s="14">
        <v>9266</v>
      </c>
      <c r="F13" s="14">
        <v>56478</v>
      </c>
      <c r="G13" s="14">
        <v>93636</v>
      </c>
      <c r="H13" s="14">
        <v>85858</v>
      </c>
      <c r="I13" s="14">
        <v>80794</v>
      </c>
      <c r="J13" s="14">
        <v>52600</v>
      </c>
      <c r="K13" s="14">
        <v>62931</v>
      </c>
      <c r="L13" s="14">
        <v>28609</v>
      </c>
      <c r="M13" s="14">
        <v>17526</v>
      </c>
      <c r="N13" s="12">
        <f t="shared" si="2"/>
        <v>708645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85939</v>
      </c>
      <c r="C14" s="14">
        <v>62523</v>
      </c>
      <c r="D14" s="14">
        <v>79046</v>
      </c>
      <c r="E14" s="14">
        <v>9251</v>
      </c>
      <c r="F14" s="14">
        <v>60057</v>
      </c>
      <c r="G14" s="14">
        <v>94865</v>
      </c>
      <c r="H14" s="14">
        <v>79193</v>
      </c>
      <c r="I14" s="14">
        <v>78980</v>
      </c>
      <c r="J14" s="14">
        <v>53578</v>
      </c>
      <c r="K14" s="14">
        <v>65034</v>
      </c>
      <c r="L14" s="14">
        <v>30368</v>
      </c>
      <c r="M14" s="14">
        <v>19835</v>
      </c>
      <c r="N14" s="12">
        <f t="shared" si="2"/>
        <v>718669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4760</v>
      </c>
      <c r="C15" s="14">
        <v>5975</v>
      </c>
      <c r="D15" s="14">
        <v>3080</v>
      </c>
      <c r="E15" s="14">
        <v>701</v>
      </c>
      <c r="F15" s="14">
        <v>3913</v>
      </c>
      <c r="G15" s="14">
        <v>8646</v>
      </c>
      <c r="H15" s="14">
        <v>6084</v>
      </c>
      <c r="I15" s="14">
        <v>3171</v>
      </c>
      <c r="J15" s="14">
        <v>3521</v>
      </c>
      <c r="K15" s="14">
        <v>3376</v>
      </c>
      <c r="L15" s="14">
        <v>2041</v>
      </c>
      <c r="M15" s="14">
        <v>996</v>
      </c>
      <c r="N15" s="12">
        <f t="shared" si="2"/>
        <v>46264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16711</v>
      </c>
      <c r="C16" s="14">
        <f>C17+C18+C19</f>
        <v>11936</v>
      </c>
      <c r="D16" s="14">
        <f>D17+D18+D19</f>
        <v>13013</v>
      </c>
      <c r="E16" s="14">
        <f>E17+E18+E19</f>
        <v>1587</v>
      </c>
      <c r="F16" s="14">
        <f aca="true" t="shared" si="5" ref="F16:M16">F17+F18+F19</f>
        <v>10699</v>
      </c>
      <c r="G16" s="14">
        <f t="shared" si="5"/>
        <v>18464</v>
      </c>
      <c r="H16" s="14">
        <f t="shared" si="5"/>
        <v>15377</v>
      </c>
      <c r="I16" s="14">
        <f t="shared" si="5"/>
        <v>15501</v>
      </c>
      <c r="J16" s="14">
        <f t="shared" si="5"/>
        <v>10767</v>
      </c>
      <c r="K16" s="14">
        <f t="shared" si="5"/>
        <v>14167</v>
      </c>
      <c r="L16" s="14">
        <f t="shared" si="5"/>
        <v>5440</v>
      </c>
      <c r="M16" s="14">
        <f t="shared" si="5"/>
        <v>2909</v>
      </c>
      <c r="N16" s="12">
        <f t="shared" si="2"/>
        <v>136571</v>
      </c>
    </row>
    <row r="17" spans="1:25" ht="18.75" customHeight="1">
      <c r="A17" s="15" t="s">
        <v>16</v>
      </c>
      <c r="B17" s="14">
        <v>13124</v>
      </c>
      <c r="C17" s="14">
        <v>9754</v>
      </c>
      <c r="D17" s="14">
        <v>9832</v>
      </c>
      <c r="E17" s="14">
        <v>1225</v>
      </c>
      <c r="F17" s="14">
        <v>8504</v>
      </c>
      <c r="G17" s="14">
        <v>14940</v>
      </c>
      <c r="H17" s="14">
        <v>12378</v>
      </c>
      <c r="I17" s="14">
        <v>12769</v>
      </c>
      <c r="J17" s="14">
        <v>8320</v>
      </c>
      <c r="K17" s="14">
        <v>11157</v>
      </c>
      <c r="L17" s="14">
        <v>4269</v>
      </c>
      <c r="M17" s="14">
        <v>2212</v>
      </c>
      <c r="N17" s="12">
        <f t="shared" si="2"/>
        <v>108484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3569</v>
      </c>
      <c r="C18" s="14">
        <v>2147</v>
      </c>
      <c r="D18" s="14">
        <v>3170</v>
      </c>
      <c r="E18" s="14">
        <v>359</v>
      </c>
      <c r="F18" s="14">
        <v>2168</v>
      </c>
      <c r="G18" s="14">
        <v>3483</v>
      </c>
      <c r="H18" s="14">
        <v>2972</v>
      </c>
      <c r="I18" s="14">
        <v>2705</v>
      </c>
      <c r="J18" s="14">
        <v>2429</v>
      </c>
      <c r="K18" s="14">
        <v>2994</v>
      </c>
      <c r="L18" s="14">
        <v>1169</v>
      </c>
      <c r="M18" s="14">
        <v>688</v>
      </c>
      <c r="N18" s="12">
        <f t="shared" si="2"/>
        <v>27853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18</v>
      </c>
      <c r="C19" s="14">
        <v>35</v>
      </c>
      <c r="D19" s="14">
        <v>11</v>
      </c>
      <c r="E19" s="14">
        <v>3</v>
      </c>
      <c r="F19" s="14">
        <v>27</v>
      </c>
      <c r="G19" s="14">
        <v>41</v>
      </c>
      <c r="H19" s="14">
        <v>27</v>
      </c>
      <c r="I19" s="14">
        <v>27</v>
      </c>
      <c r="J19" s="14">
        <v>18</v>
      </c>
      <c r="K19" s="14">
        <v>16</v>
      </c>
      <c r="L19" s="14">
        <v>2</v>
      </c>
      <c r="M19" s="14">
        <v>9</v>
      </c>
      <c r="N19" s="12">
        <f t="shared" si="2"/>
        <v>234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127663</v>
      </c>
      <c r="C20" s="18">
        <f>C21+C22+C23</f>
        <v>79538</v>
      </c>
      <c r="D20" s="18">
        <f>D21+D22+D23</f>
        <v>74753</v>
      </c>
      <c r="E20" s="18">
        <f>E21+E22+E23</f>
        <v>9806</v>
      </c>
      <c r="F20" s="18">
        <f aca="true" t="shared" si="6" ref="F20:M20">F21+F22+F23</f>
        <v>64309</v>
      </c>
      <c r="G20" s="18">
        <f t="shared" si="6"/>
        <v>103370</v>
      </c>
      <c r="H20" s="18">
        <f t="shared" si="6"/>
        <v>110235</v>
      </c>
      <c r="I20" s="18">
        <f t="shared" si="6"/>
        <v>101751</v>
      </c>
      <c r="J20" s="18">
        <f t="shared" si="6"/>
        <v>66515</v>
      </c>
      <c r="K20" s="18">
        <f t="shared" si="6"/>
        <v>103882</v>
      </c>
      <c r="L20" s="18">
        <f t="shared" si="6"/>
        <v>40664</v>
      </c>
      <c r="M20" s="18">
        <f t="shared" si="6"/>
        <v>23723</v>
      </c>
      <c r="N20" s="12">
        <f aca="true" t="shared" si="7" ref="N20:N26">SUM(B20:M20)</f>
        <v>906209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66154</v>
      </c>
      <c r="C21" s="14">
        <v>43801</v>
      </c>
      <c r="D21" s="14">
        <v>39719</v>
      </c>
      <c r="E21" s="14">
        <v>5352</v>
      </c>
      <c r="F21" s="14">
        <v>33807</v>
      </c>
      <c r="G21" s="14">
        <v>55288</v>
      </c>
      <c r="H21" s="14">
        <v>62234</v>
      </c>
      <c r="I21" s="14">
        <v>55914</v>
      </c>
      <c r="J21" s="14">
        <v>35802</v>
      </c>
      <c r="K21" s="14">
        <v>54586</v>
      </c>
      <c r="L21" s="14">
        <v>21571</v>
      </c>
      <c r="M21" s="14">
        <v>12146</v>
      </c>
      <c r="N21" s="12">
        <f t="shared" si="7"/>
        <v>486374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59045</v>
      </c>
      <c r="C22" s="14">
        <v>33509</v>
      </c>
      <c r="D22" s="14">
        <v>33857</v>
      </c>
      <c r="E22" s="14">
        <v>4221</v>
      </c>
      <c r="F22" s="14">
        <v>29027</v>
      </c>
      <c r="G22" s="14">
        <v>45221</v>
      </c>
      <c r="H22" s="14">
        <v>45850</v>
      </c>
      <c r="I22" s="14">
        <v>44170</v>
      </c>
      <c r="J22" s="14">
        <v>29307</v>
      </c>
      <c r="K22" s="14">
        <v>47427</v>
      </c>
      <c r="L22" s="14">
        <v>18204</v>
      </c>
      <c r="M22" s="14">
        <v>11101</v>
      </c>
      <c r="N22" s="12">
        <f t="shared" si="7"/>
        <v>400939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2464</v>
      </c>
      <c r="C23" s="14">
        <v>2228</v>
      </c>
      <c r="D23" s="14">
        <v>1177</v>
      </c>
      <c r="E23" s="14">
        <v>233</v>
      </c>
      <c r="F23" s="14">
        <v>1475</v>
      </c>
      <c r="G23" s="14">
        <v>2861</v>
      </c>
      <c r="H23" s="14">
        <v>2151</v>
      </c>
      <c r="I23" s="14">
        <v>1667</v>
      </c>
      <c r="J23" s="14">
        <v>1406</v>
      </c>
      <c r="K23" s="14">
        <v>1869</v>
      </c>
      <c r="L23" s="14">
        <v>889</v>
      </c>
      <c r="M23" s="14">
        <v>476</v>
      </c>
      <c r="N23" s="12">
        <f t="shared" si="7"/>
        <v>18896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172018</v>
      </c>
      <c r="C24" s="14">
        <f>C25+C26</f>
        <v>126142</v>
      </c>
      <c r="D24" s="14">
        <f>D25+D26</f>
        <v>119282</v>
      </c>
      <c r="E24" s="14">
        <f>E25+E26</f>
        <v>18080</v>
      </c>
      <c r="F24" s="14">
        <f aca="true" t="shared" si="8" ref="F24:M24">F25+F26</f>
        <v>116456</v>
      </c>
      <c r="G24" s="14">
        <f t="shared" si="8"/>
        <v>176177</v>
      </c>
      <c r="H24" s="14">
        <f t="shared" si="8"/>
        <v>151777</v>
      </c>
      <c r="I24" s="14">
        <f t="shared" si="8"/>
        <v>127719</v>
      </c>
      <c r="J24" s="14">
        <f t="shared" si="8"/>
        <v>93563</v>
      </c>
      <c r="K24" s="14">
        <f t="shared" si="8"/>
        <v>106965</v>
      </c>
      <c r="L24" s="14">
        <f t="shared" si="8"/>
        <v>35617</v>
      </c>
      <c r="M24" s="14">
        <f t="shared" si="8"/>
        <v>21481</v>
      </c>
      <c r="N24" s="12">
        <f t="shared" si="7"/>
        <v>1265277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65192</v>
      </c>
      <c r="C25" s="14">
        <v>55261</v>
      </c>
      <c r="D25" s="14">
        <v>52343</v>
      </c>
      <c r="E25" s="14">
        <v>8848</v>
      </c>
      <c r="F25" s="14">
        <v>49951</v>
      </c>
      <c r="G25" s="14">
        <v>80868</v>
      </c>
      <c r="H25" s="14">
        <v>72357</v>
      </c>
      <c r="I25" s="14">
        <v>51707</v>
      </c>
      <c r="J25" s="14">
        <v>43207</v>
      </c>
      <c r="K25" s="14">
        <v>42777</v>
      </c>
      <c r="L25" s="14">
        <v>14506</v>
      </c>
      <c r="M25" s="14">
        <v>7752</v>
      </c>
      <c r="N25" s="12">
        <f t="shared" si="7"/>
        <v>544769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106826</v>
      </c>
      <c r="C26" s="14">
        <v>70881</v>
      </c>
      <c r="D26" s="14">
        <v>66939</v>
      </c>
      <c r="E26" s="14">
        <v>9232</v>
      </c>
      <c r="F26" s="14">
        <v>66505</v>
      </c>
      <c r="G26" s="14">
        <v>95309</v>
      </c>
      <c r="H26" s="14">
        <v>79420</v>
      </c>
      <c r="I26" s="14">
        <v>76012</v>
      </c>
      <c r="J26" s="14">
        <v>50356</v>
      </c>
      <c r="K26" s="14">
        <v>64188</v>
      </c>
      <c r="L26" s="14">
        <v>21111</v>
      </c>
      <c r="M26" s="14">
        <v>13729</v>
      </c>
      <c r="N26" s="12">
        <f t="shared" si="7"/>
        <v>720508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1034797.6790812998</v>
      </c>
      <c r="C36" s="60">
        <f aca="true" t="shared" si="11" ref="C36:M36">C37+C38+C39+C40</f>
        <v>727560.4715795</v>
      </c>
      <c r="D36" s="60">
        <f t="shared" si="11"/>
        <v>695039.6743702999</v>
      </c>
      <c r="E36" s="60">
        <f t="shared" si="11"/>
        <v>126548.36074559999</v>
      </c>
      <c r="F36" s="60">
        <f t="shared" si="11"/>
        <v>686562.35530775</v>
      </c>
      <c r="G36" s="60">
        <f t="shared" si="11"/>
        <v>870512.6584000001</v>
      </c>
      <c r="H36" s="60">
        <f t="shared" si="11"/>
        <v>933799.5388000001</v>
      </c>
      <c r="I36" s="60">
        <f t="shared" si="11"/>
        <v>808039.3479715999</v>
      </c>
      <c r="J36" s="60">
        <f t="shared" si="11"/>
        <v>641786.3367308</v>
      </c>
      <c r="K36" s="60">
        <f t="shared" si="11"/>
        <v>763946.3855276799</v>
      </c>
      <c r="L36" s="60">
        <f t="shared" si="11"/>
        <v>371570.81765051</v>
      </c>
      <c r="M36" s="60">
        <f t="shared" si="11"/>
        <v>222058.43720896</v>
      </c>
      <c r="N36" s="60">
        <f>N37+N38+N39+N40</f>
        <v>7882222.063374001</v>
      </c>
    </row>
    <row r="37" spans="1:14" ht="18.75" customHeight="1">
      <c r="A37" s="57" t="s">
        <v>54</v>
      </c>
      <c r="B37" s="54">
        <f aca="true" t="shared" si="12" ref="B37:M37">B29*B7</f>
        <v>1034699.2259999999</v>
      </c>
      <c r="C37" s="54">
        <f t="shared" si="12"/>
        <v>727345.6476</v>
      </c>
      <c r="D37" s="54">
        <f t="shared" si="12"/>
        <v>684916.4088</v>
      </c>
      <c r="E37" s="54">
        <f t="shared" si="12"/>
        <v>126216.68839999998</v>
      </c>
      <c r="F37" s="54">
        <f t="shared" si="12"/>
        <v>686460.645</v>
      </c>
      <c r="G37" s="54">
        <f t="shared" si="12"/>
        <v>870492.278</v>
      </c>
      <c r="H37" s="54">
        <f t="shared" si="12"/>
        <v>933560.478</v>
      </c>
      <c r="I37" s="54">
        <f t="shared" si="12"/>
        <v>807886.6952</v>
      </c>
      <c r="J37" s="54">
        <f t="shared" si="12"/>
        <v>641556.7964</v>
      </c>
      <c r="K37" s="54">
        <f t="shared" si="12"/>
        <v>763653.4092</v>
      </c>
      <c r="L37" s="54">
        <f t="shared" si="12"/>
        <v>371414.9423</v>
      </c>
      <c r="M37" s="54">
        <f t="shared" si="12"/>
        <v>222015.4663</v>
      </c>
      <c r="N37" s="56">
        <f>SUM(B37:M37)</f>
        <v>7870218.6812</v>
      </c>
    </row>
    <row r="38" spans="1:14" ht="18.75" customHeight="1">
      <c r="A38" s="57" t="s">
        <v>55</v>
      </c>
      <c r="B38" s="54">
        <f aca="true" t="shared" si="13" ref="B38:M38">B30*B7</f>
        <v>-3158.6269187000003</v>
      </c>
      <c r="C38" s="54">
        <f t="shared" si="13"/>
        <v>-2177.6960205</v>
      </c>
      <c r="D38" s="54">
        <f t="shared" si="13"/>
        <v>-2094.5844297</v>
      </c>
      <c r="E38" s="54">
        <f t="shared" si="13"/>
        <v>-314.6076544</v>
      </c>
      <c r="F38" s="54">
        <f t="shared" si="13"/>
        <v>-2059.68969225</v>
      </c>
      <c r="G38" s="54">
        <f t="shared" si="13"/>
        <v>-2641.7796000000003</v>
      </c>
      <c r="H38" s="54">
        <f t="shared" si="13"/>
        <v>-2658.4991999999997</v>
      </c>
      <c r="I38" s="54">
        <f t="shared" si="13"/>
        <v>-2393.9472284</v>
      </c>
      <c r="J38" s="54">
        <f t="shared" si="13"/>
        <v>-1889.0596692000001</v>
      </c>
      <c r="K38" s="54">
        <f t="shared" si="13"/>
        <v>-2309.26367232</v>
      </c>
      <c r="L38" s="54">
        <f t="shared" si="13"/>
        <v>-1115.28464949</v>
      </c>
      <c r="M38" s="54">
        <f t="shared" si="13"/>
        <v>-676.06909104</v>
      </c>
      <c r="N38" s="25">
        <f>SUM(B38:M38)</f>
        <v>-23489.107826000003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10056.45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-10749.249999999985</v>
      </c>
      <c r="C42" s="25">
        <f aca="true" t="shared" si="15" ref="C42:M42">+C43+C46+C54+C55</f>
        <v>323722.96</v>
      </c>
      <c r="D42" s="25">
        <f t="shared" si="15"/>
        <v>-24477.97</v>
      </c>
      <c r="E42" s="25">
        <f t="shared" si="15"/>
        <v>58816.72</v>
      </c>
      <c r="F42" s="25">
        <f t="shared" si="15"/>
        <v>90419.92000000001</v>
      </c>
      <c r="G42" s="25">
        <f t="shared" si="15"/>
        <v>59992.869999999995</v>
      </c>
      <c r="H42" s="25">
        <f t="shared" si="15"/>
        <v>-45710.979999999996</v>
      </c>
      <c r="I42" s="25">
        <f t="shared" si="15"/>
        <v>28839.61</v>
      </c>
      <c r="J42" s="25">
        <f t="shared" si="15"/>
        <v>-39458.27</v>
      </c>
      <c r="K42" s="25">
        <f t="shared" si="15"/>
        <v>-7489.950000000004</v>
      </c>
      <c r="L42" s="25">
        <f t="shared" si="15"/>
        <v>-15492.060000000001</v>
      </c>
      <c r="M42" s="25">
        <f t="shared" si="15"/>
        <v>-22153.41</v>
      </c>
      <c r="N42" s="25">
        <f>+N43+N46+N54+N55</f>
        <v>396260.1899999997</v>
      </c>
    </row>
    <row r="43" spans="1:14" ht="18.75" customHeight="1">
      <c r="A43" s="17" t="s">
        <v>59</v>
      </c>
      <c r="B43" s="26">
        <f>B44+B45</f>
        <v>-76239.4</v>
      </c>
      <c r="C43" s="26">
        <f>C44+C45</f>
        <v>-76706.8</v>
      </c>
      <c r="D43" s="26">
        <f>D44+D45</f>
        <v>-56069</v>
      </c>
      <c r="E43" s="26">
        <f>E44+E45</f>
        <v>-5293.4</v>
      </c>
      <c r="F43" s="26">
        <f aca="true" t="shared" si="16" ref="F43:M43">F44+F45</f>
        <v>-45763.4</v>
      </c>
      <c r="G43" s="26">
        <f t="shared" si="16"/>
        <v>-86784.4</v>
      </c>
      <c r="H43" s="26">
        <f t="shared" si="16"/>
        <v>-99590.4</v>
      </c>
      <c r="I43" s="26">
        <f t="shared" si="16"/>
        <v>-49194.8</v>
      </c>
      <c r="J43" s="26">
        <f t="shared" si="16"/>
        <v>-61605.6</v>
      </c>
      <c r="K43" s="26">
        <f t="shared" si="16"/>
        <v>-49829.4</v>
      </c>
      <c r="L43" s="26">
        <f t="shared" si="16"/>
        <v>-32748.4</v>
      </c>
      <c r="M43" s="26">
        <f t="shared" si="16"/>
        <v>-22309.8</v>
      </c>
      <c r="N43" s="25">
        <f aca="true" t="shared" si="17" ref="N43:N55">SUM(B43:M43)</f>
        <v>-662134.8000000002</v>
      </c>
    </row>
    <row r="44" spans="1:25" ht="18.75" customHeight="1">
      <c r="A44" s="13" t="s">
        <v>60</v>
      </c>
      <c r="B44" s="20">
        <f>ROUND(-B9*$D$3,2)</f>
        <v>-76239.4</v>
      </c>
      <c r="C44" s="20">
        <f>ROUND(-C9*$D$3,2)</f>
        <v>-76706.8</v>
      </c>
      <c r="D44" s="20">
        <f>ROUND(-D9*$D$3,2)</f>
        <v>-56069</v>
      </c>
      <c r="E44" s="20">
        <f>ROUND(-E9*$D$3,2)</f>
        <v>-5293.4</v>
      </c>
      <c r="F44" s="20">
        <f aca="true" t="shared" si="18" ref="F44:M44">ROUND(-F9*$D$3,2)</f>
        <v>-45763.4</v>
      </c>
      <c r="G44" s="20">
        <f t="shared" si="18"/>
        <v>-86784.4</v>
      </c>
      <c r="H44" s="20">
        <f t="shared" si="18"/>
        <v>-99590.4</v>
      </c>
      <c r="I44" s="20">
        <f t="shared" si="18"/>
        <v>-49194.8</v>
      </c>
      <c r="J44" s="20">
        <f t="shared" si="18"/>
        <v>-61605.6</v>
      </c>
      <c r="K44" s="20">
        <f t="shared" si="18"/>
        <v>-49829.4</v>
      </c>
      <c r="L44" s="20">
        <f t="shared" si="18"/>
        <v>-32748.4</v>
      </c>
      <c r="M44" s="20">
        <f t="shared" si="18"/>
        <v>-22309.8</v>
      </c>
      <c r="N44" s="46">
        <f t="shared" si="17"/>
        <v>-662134.8000000002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-68.4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-1068.4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-68.4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-68.4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65558.55</v>
      </c>
      <c r="C54" s="27">
        <v>400429.76</v>
      </c>
      <c r="D54" s="27">
        <v>31591.03</v>
      </c>
      <c r="E54" s="27">
        <v>64610.12</v>
      </c>
      <c r="F54" s="27">
        <v>136183.32</v>
      </c>
      <c r="G54" s="27">
        <v>146777.27</v>
      </c>
      <c r="H54" s="27">
        <v>54379.42</v>
      </c>
      <c r="I54" s="27">
        <v>78034.41</v>
      </c>
      <c r="J54" s="27">
        <v>22147.33</v>
      </c>
      <c r="K54" s="27">
        <v>42339.45</v>
      </c>
      <c r="L54" s="27">
        <v>17256.34</v>
      </c>
      <c r="M54" s="27">
        <v>156.39</v>
      </c>
      <c r="N54" s="24">
        <f t="shared" si="17"/>
        <v>1059463.39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1024048.4290812998</v>
      </c>
      <c r="C57" s="29">
        <f t="shared" si="21"/>
        <v>1051283.4315795</v>
      </c>
      <c r="D57" s="29">
        <f t="shared" si="21"/>
        <v>670561.7043702999</v>
      </c>
      <c r="E57" s="29">
        <f t="shared" si="21"/>
        <v>185365.0807456</v>
      </c>
      <c r="F57" s="29">
        <f t="shared" si="21"/>
        <v>776982.2753077501</v>
      </c>
      <c r="G57" s="29">
        <f t="shared" si="21"/>
        <v>930505.5284000001</v>
      </c>
      <c r="H57" s="29">
        <f t="shared" si="21"/>
        <v>888088.5588000001</v>
      </c>
      <c r="I57" s="29">
        <f t="shared" si="21"/>
        <v>836878.9579715999</v>
      </c>
      <c r="J57" s="29">
        <f t="shared" si="21"/>
        <v>602328.0667308</v>
      </c>
      <c r="K57" s="29">
        <f t="shared" si="21"/>
        <v>756456.43552768</v>
      </c>
      <c r="L57" s="29">
        <f t="shared" si="21"/>
        <v>356078.75765051</v>
      </c>
      <c r="M57" s="29">
        <f t="shared" si="21"/>
        <v>199905.02720896</v>
      </c>
      <c r="N57" s="29">
        <f>SUM(B57:M57)</f>
        <v>8278482.253374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1024048.4199999999</v>
      </c>
      <c r="C60" s="36">
        <f aca="true" t="shared" si="22" ref="C60:M60">SUM(C61:C74)</f>
        <v>1051283.4300000002</v>
      </c>
      <c r="D60" s="36">
        <f t="shared" si="22"/>
        <v>670561.71</v>
      </c>
      <c r="E60" s="36">
        <f t="shared" si="22"/>
        <v>185365.08</v>
      </c>
      <c r="F60" s="36">
        <f t="shared" si="22"/>
        <v>776982.28</v>
      </c>
      <c r="G60" s="36">
        <f t="shared" si="22"/>
        <v>930505.53</v>
      </c>
      <c r="H60" s="36">
        <f t="shared" si="22"/>
        <v>888088.5499999999</v>
      </c>
      <c r="I60" s="36">
        <f t="shared" si="22"/>
        <v>836878.95</v>
      </c>
      <c r="J60" s="36">
        <f t="shared" si="22"/>
        <v>602328.07</v>
      </c>
      <c r="K60" s="36">
        <f t="shared" si="22"/>
        <v>756456.44</v>
      </c>
      <c r="L60" s="36">
        <f t="shared" si="22"/>
        <v>356078.76</v>
      </c>
      <c r="M60" s="36">
        <f t="shared" si="22"/>
        <v>199905.03</v>
      </c>
      <c r="N60" s="29">
        <f>SUM(N61:N74)</f>
        <v>8278482.250000001</v>
      </c>
    </row>
    <row r="61" spans="1:15" ht="18.75" customHeight="1">
      <c r="A61" s="17" t="s">
        <v>73</v>
      </c>
      <c r="B61" s="36">
        <v>220567.6</v>
      </c>
      <c r="C61" s="36">
        <v>221335.13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441902.73</v>
      </c>
      <c r="O61"/>
    </row>
    <row r="62" spans="1:15" ht="18.75" customHeight="1">
      <c r="A62" s="17" t="s">
        <v>74</v>
      </c>
      <c r="B62" s="36">
        <v>803480.82</v>
      </c>
      <c r="C62" s="36">
        <v>829948.3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1633429.12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670561.71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670561.71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185365.08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185365.08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776982.28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776982.28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930505.53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930505.53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695185.95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695185.95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192902.6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192902.6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836878.95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836878.95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602328.07</v>
      </c>
      <c r="K70" s="35">
        <v>0</v>
      </c>
      <c r="L70" s="35">
        <v>0</v>
      </c>
      <c r="M70" s="35">
        <v>0</v>
      </c>
      <c r="N70" s="29">
        <f t="shared" si="23"/>
        <v>602328.07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756456.44</v>
      </c>
      <c r="L71" s="35">
        <v>0</v>
      </c>
      <c r="M71" s="61"/>
      <c r="N71" s="26">
        <f t="shared" si="23"/>
        <v>756456.44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356078.76</v>
      </c>
      <c r="M72" s="35">
        <v>0</v>
      </c>
      <c r="N72" s="29">
        <f t="shared" si="23"/>
        <v>356078.76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199905.03</v>
      </c>
      <c r="N73" s="26">
        <f t="shared" si="23"/>
        <v>199905.03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2.2794882869743778</v>
      </c>
      <c r="C78" s="44">
        <v>2.2273827485380115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1.9788619294808778</v>
      </c>
      <c r="C79" s="44">
        <v>1.866506150256854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1.8149770389720883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2.5267223214120276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2.1193139643090864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1.6805393447053647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1.9768731771343921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1.933291126241768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1.919962714551563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2.1626734985334752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2.067692968072147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2.454929852273169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2.404765350266512</v>
      </c>
      <c r="N90" s="50"/>
      <c r="Y90"/>
    </row>
    <row r="91" spans="1:13" ht="59.2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2017-05-29T13:16:15Z</dcterms:modified>
  <cp:category/>
  <cp:version/>
  <cp:contentType/>
  <cp:contentStatus/>
</cp:coreProperties>
</file>